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4\8. Август 2024\"/>
    </mc:Choice>
  </mc:AlternateContent>
  <bookViews>
    <workbookView xWindow="0" yWindow="0" windowWidth="25290" windowHeight="970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Сгруппированный!$A$1:$L$58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Сгруппированный!$A$1:$L$58</definedName>
    <definedName name="Z_89A73F7A_C89E_4527_AEEB_D06379023611_.wvu.Rows" localSheetId="0" hidden="1">Сгруппированный!$1:$1</definedName>
    <definedName name="_xlnm.Print_Area" localSheetId="0">Сгруппированный!$A$2:$L$57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 l="1"/>
  <c r="B57" i="1"/>
  <c r="A57" i="1"/>
  <c r="D56" i="1"/>
  <c r="A56" i="1"/>
  <c r="D55" i="1"/>
  <c r="F55" i="1" s="1"/>
  <c r="A55" i="1"/>
  <c r="B52" i="1"/>
  <c r="O47" i="1"/>
  <c r="N47" i="1"/>
  <c r="M47" i="1"/>
  <c r="L47" i="1"/>
  <c r="K47" i="1"/>
  <c r="J47" i="1"/>
  <c r="I47" i="1"/>
  <c r="H47" i="1"/>
  <c r="G47" i="1"/>
  <c r="F47" i="1"/>
  <c r="H56" i="1" s="1"/>
  <c r="E47" i="1"/>
  <c r="H55" i="1" s="1"/>
  <c r="D47" i="1"/>
  <c r="B56" i="1" s="1"/>
  <c r="C47" i="1"/>
  <c r="B47" i="1"/>
  <c r="B55" i="1" s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O39" i="1"/>
  <c r="O45" i="1" s="1"/>
  <c r="N39" i="1"/>
  <c r="N45" i="1" s="1"/>
  <c r="M39" i="1"/>
  <c r="M45" i="1" s="1"/>
  <c r="L39" i="1"/>
  <c r="L45" i="1" s="1"/>
  <c r="K39" i="1"/>
  <c r="J39" i="1"/>
  <c r="I39" i="1"/>
  <c r="H39" i="1"/>
  <c r="G39" i="1"/>
  <c r="F39" i="1"/>
  <c r="F45" i="1" s="1"/>
  <c r="E39" i="1"/>
  <c r="E45" i="1" s="1"/>
  <c r="D39" i="1"/>
  <c r="D45" i="1" s="1"/>
  <c r="C39" i="1"/>
  <c r="B39" i="1"/>
  <c r="B45" i="1" s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O35" i="1"/>
  <c r="O38" i="1" s="1"/>
  <c r="N35" i="1"/>
  <c r="N38" i="1" s="1"/>
  <c r="M35" i="1"/>
  <c r="M38" i="1" s="1"/>
  <c r="L35" i="1"/>
  <c r="L38" i="1" s="1"/>
  <c r="K35" i="1"/>
  <c r="J35" i="1"/>
  <c r="I35" i="1"/>
  <c r="H35" i="1"/>
  <c r="G35" i="1"/>
  <c r="F35" i="1"/>
  <c r="F38" i="1" s="1"/>
  <c r="E35" i="1"/>
  <c r="E38" i="1" s="1"/>
  <c r="D35" i="1"/>
  <c r="D38" i="1" s="1"/>
  <c r="C35" i="1"/>
  <c r="B35" i="1"/>
  <c r="B38" i="1" s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O28" i="1"/>
  <c r="O34" i="1" s="1"/>
  <c r="N28" i="1"/>
  <c r="N34" i="1" s="1"/>
  <c r="M28" i="1"/>
  <c r="M34" i="1" s="1"/>
  <c r="L28" i="1"/>
  <c r="L34" i="1" s="1"/>
  <c r="K28" i="1"/>
  <c r="J28" i="1"/>
  <c r="I28" i="1"/>
  <c r="H28" i="1"/>
  <c r="G28" i="1"/>
  <c r="F28" i="1"/>
  <c r="F34" i="1" s="1"/>
  <c r="E28" i="1"/>
  <c r="E34" i="1" s="1"/>
  <c r="D28" i="1"/>
  <c r="D34" i="1" s="1"/>
  <c r="C28" i="1"/>
  <c r="B28" i="1"/>
  <c r="B34" i="1" s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O21" i="1"/>
  <c r="O27" i="1" s="1"/>
  <c r="N21" i="1"/>
  <c r="M21" i="1"/>
  <c r="L21" i="1"/>
  <c r="K21" i="1"/>
  <c r="J21" i="1"/>
  <c r="I21" i="1"/>
  <c r="H21" i="1"/>
  <c r="G21" i="1"/>
  <c r="F21" i="1"/>
  <c r="E21" i="1"/>
  <c r="D21" i="1"/>
  <c r="D27" i="1" s="1"/>
  <c r="C21" i="1"/>
  <c r="B21" i="1"/>
  <c r="O20" i="1"/>
  <c r="N20" i="1"/>
  <c r="N27" i="1" s="1"/>
  <c r="M20" i="1"/>
  <c r="M27" i="1" s="1"/>
  <c r="L20" i="1"/>
  <c r="L27" i="1" s="1"/>
  <c r="K20" i="1"/>
  <c r="J20" i="1"/>
  <c r="I20" i="1"/>
  <c r="H20" i="1"/>
  <c r="G20" i="1"/>
  <c r="F20" i="1"/>
  <c r="F27" i="1" s="1"/>
  <c r="E20" i="1"/>
  <c r="E27" i="1" s="1"/>
  <c r="D20" i="1"/>
  <c r="C20" i="1"/>
  <c r="B20" i="1"/>
  <c r="B27" i="1" s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O10" i="1"/>
  <c r="O19" i="1" s="1"/>
  <c r="N10" i="1"/>
  <c r="N19" i="1" s="1"/>
  <c r="M10" i="1"/>
  <c r="M19" i="1" s="1"/>
  <c r="L10" i="1"/>
  <c r="L19" i="1" s="1"/>
  <c r="K10" i="1"/>
  <c r="J10" i="1"/>
  <c r="I10" i="1"/>
  <c r="H10" i="1"/>
  <c r="G10" i="1"/>
  <c r="F10" i="1"/>
  <c r="F19" i="1" s="1"/>
  <c r="E10" i="1"/>
  <c r="E19" i="1" s="1"/>
  <c r="D10" i="1"/>
  <c r="D19" i="1" s="1"/>
  <c r="I19" i="1" s="1"/>
  <c r="C10" i="1"/>
  <c r="B10" i="1"/>
  <c r="B19" i="1" s="1"/>
  <c r="N7" i="1"/>
  <c r="I6" i="1"/>
  <c r="G6" i="1"/>
  <c r="E6" i="1"/>
  <c r="H53" i="1" s="1"/>
  <c r="J5" i="1"/>
  <c r="K3" i="1"/>
  <c r="C19" i="1" l="1"/>
  <c r="J19" i="1"/>
  <c r="G19" i="1"/>
  <c r="G27" i="1"/>
  <c r="J27" i="1"/>
  <c r="C27" i="1"/>
  <c r="G45" i="1"/>
  <c r="J45" i="1"/>
  <c r="C45" i="1"/>
  <c r="J34" i="1"/>
  <c r="G34" i="1"/>
  <c r="C34" i="1"/>
  <c r="C38" i="1"/>
  <c r="G38" i="1"/>
  <c r="J38" i="1"/>
  <c r="I27" i="1"/>
  <c r="I34" i="1"/>
  <c r="I38" i="1"/>
  <c r="I45" i="1"/>
  <c r="K19" i="1" l="1"/>
  <c r="H19" i="1"/>
  <c r="K34" i="1"/>
  <c r="H34" i="1"/>
  <c r="K27" i="1"/>
  <c r="H27" i="1"/>
  <c r="H38" i="1"/>
  <c r="K38" i="1"/>
  <c r="K45" i="1"/>
  <c r="H45" i="1"/>
</calcChain>
</file>

<file path=xl/sharedStrings.xml><?xml version="1.0" encoding="utf-8"?>
<sst xmlns="http://schemas.openxmlformats.org/spreadsheetml/2006/main" count="73" uniqueCount="67">
  <si>
    <t>ОПЕРАТИВНАЯ ИНФОРМАЦИЯ О НАДОЕ МОЛОКА В КРАСНОЯРСКОМ КРАЕ ПО СОСТОЯНИЮ НА</t>
  </si>
  <si>
    <t>Наименование районов (округов)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</si>
  <si>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</si>
  <si>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</si>
  <si>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</si>
  <si>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</si>
  <si>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</si>
  <si>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</si>
  <si>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</si>
  <si>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2024 год</t>
  </si>
  <si>
    <t>+/-к пред дню</t>
  </si>
  <si>
    <t>2023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</si>
  <si>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</si>
  <si>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</si>
  <si>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</si>
  <si>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</si>
  <si>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</si>
  <si>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</si>
  <si>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</si>
  <si>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</si>
  <si>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</si>
  <si>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 район</t>
  </si>
  <si>
    <t>Канский район</t>
  </si>
  <si>
    <t>Дзержинский район</t>
  </si>
  <si>
    <t>Иланский район</t>
  </si>
  <si>
    <t>Нижнеингашский район</t>
  </si>
  <si>
    <t>Ирбейский район</t>
  </si>
  <si>
    <t>Рыбинский район</t>
  </si>
  <si>
    <t>Саянский район</t>
  </si>
  <si>
    <t>Уярский район</t>
  </si>
  <si>
    <t>Итого по Восточной зоне</t>
  </si>
  <si>
    <t>Ачинский район</t>
  </si>
  <si>
    <t>Боготольский район</t>
  </si>
  <si>
    <t>Тюхтетский мунициральный округ</t>
  </si>
  <si>
    <t>Назаровский район</t>
  </si>
  <si>
    <t>Ужурский район</t>
  </si>
  <si>
    <t>Шарыповский мунициральный округ</t>
  </si>
  <si>
    <t>Новоселовский район</t>
  </si>
  <si>
    <t>Итого по Западной зоне</t>
  </si>
  <si>
    <t>Большемуртинский район</t>
  </si>
  <si>
    <t>Балахтинский район</t>
  </si>
  <si>
    <t>Сухобузимский район</t>
  </si>
  <si>
    <t>Емельяновский район</t>
  </si>
  <si>
    <t>Березовский район</t>
  </si>
  <si>
    <t>Манский район</t>
  </si>
  <si>
    <t>Итого по Центральной зоне</t>
  </si>
  <si>
    <t>Енисейский район</t>
  </si>
  <si>
    <t>Казачинский район</t>
  </si>
  <si>
    <t>Пировский мунициральный округ</t>
  </si>
  <si>
    <t>Итого по Северной зоне</t>
  </si>
  <si>
    <t>Ермаковский район</t>
  </si>
  <si>
    <t>Шушенский район</t>
  </si>
  <si>
    <t>Минусинский район</t>
  </si>
  <si>
    <t>Идринский район район</t>
  </si>
  <si>
    <t>Курагинский район</t>
  </si>
  <si>
    <t>Краснотуранский район</t>
  </si>
  <si>
    <t>Итого по Южной зоне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</si>
  <si>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</si>
  <si>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</si>
  <si>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</si>
  <si>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</si>
  <si>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</si>
  <si>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</si>
  <si>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</si>
  <si>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</si>
  <si>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+/- 2024/2023, тонн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</si>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</sst>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"/>
    <numFmt numFmtId="167" formatCode="#,##0.0_р_."/>
    <numFmt numFmtId="168" formatCode="_-* #,##0.00_р_._-;\-* #,##0.00_р_._-;_-* &quot;-&quot;??_р_._-;_-@_-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 Cyr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8" fontId="1" fillId="0" borderId="0" applyFont="0" applyFill="0" applyBorder="0" applyAlignment="0" applyProtection="0"/>
  </cellStyleXfs>
  <cellXfs count="129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right" vertical="center"/>
    </xf>
    <xf numFmtId="14" fontId="5" fillId="2" borderId="0" xfId="0" applyNumberFormat="1" applyFont="1" applyFill="1" applyBorder="1" applyAlignment="1">
      <alignment horizontal="left" vertical="center"/>
    </xf>
    <xf numFmtId="14" fontId="5" fillId="2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5" fillId="3" borderId="9" xfId="0" applyNumberFormat="1" applyFont="1" applyFill="1" applyBorder="1" applyAlignment="1">
      <alignment vertical="center"/>
    </xf>
    <xf numFmtId="164" fontId="5" fillId="3" borderId="5" xfId="0" applyNumberFormat="1" applyFont="1" applyFill="1" applyBorder="1" applyAlignment="1">
      <alignment horizontal="center"/>
    </xf>
    <xf numFmtId="1" fontId="5" fillId="3" borderId="5" xfId="0" applyNumberFormat="1" applyFont="1" applyFill="1" applyBorder="1" applyAlignment="1">
      <alignment horizontal="center"/>
    </xf>
    <xf numFmtId="2" fontId="5" fillId="3" borderId="5" xfId="0" applyNumberFormat="1" applyFont="1" applyFill="1" applyBorder="1" applyAlignment="1">
      <alignment horizontal="center"/>
    </xf>
    <xf numFmtId="164" fontId="5" fillId="3" borderId="9" xfId="0" applyNumberFormat="1" applyFont="1" applyFill="1" applyBorder="1" applyAlignment="1">
      <alignment horizontal="center" vertical="center"/>
    </xf>
    <xf numFmtId="1" fontId="8" fillId="0" borderId="5" xfId="0" applyNumberFormat="1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/>
    </xf>
    <xf numFmtId="164" fontId="5" fillId="3" borderId="9" xfId="0" applyNumberFormat="1" applyFont="1" applyFill="1" applyBorder="1" applyAlignment="1">
      <alignment horizontal="left" vertical="center"/>
    </xf>
    <xf numFmtId="166" fontId="5" fillId="3" borderId="9" xfId="0" applyNumberFormat="1" applyFont="1" applyFill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7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67" fontId="4" fillId="0" borderId="3" xfId="0" applyNumberFormat="1" applyFont="1" applyBorder="1" applyAlignment="1">
      <alignment horizontal="center" vertical="center"/>
    </xf>
    <xf numFmtId="167" fontId="4" fillId="0" borderId="5" xfId="0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horizontal="center" vertical="center"/>
    </xf>
    <xf numFmtId="169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4%20(&#1064;&#1045;&#1050;&#105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2"/>
      <sheetName val="валовка помесячноза год"/>
      <sheetName val="Диаграмма4"/>
    </sheetNames>
    <sheetDataSet>
      <sheetData sheetId="0"/>
      <sheetData sheetId="1"/>
      <sheetData sheetId="2"/>
      <sheetData sheetId="3">
        <row r="3">
          <cell r="I3" t="str">
            <v xml:space="preserve"> на 26 августа</v>
          </cell>
          <cell r="M3">
            <v>45530</v>
          </cell>
        </row>
        <row r="5">
          <cell r="T5" t="str">
            <v>Разница к 2023 году +/-</v>
          </cell>
        </row>
        <row r="6">
          <cell r="M6" t="str">
            <v>на 1 августа</v>
          </cell>
          <cell r="P6">
            <v>2024</v>
          </cell>
          <cell r="R6" t="str">
            <v>2023 год</v>
          </cell>
        </row>
        <row r="7">
          <cell r="X7" t="str">
            <v>2022 год</v>
          </cell>
        </row>
        <row r="9">
          <cell r="H9">
            <v>52.851999999999997</v>
          </cell>
          <cell r="I9">
            <v>-0.40800000000000125</v>
          </cell>
          <cell r="J9">
            <v>44.7</v>
          </cell>
          <cell r="M9">
            <v>1819</v>
          </cell>
          <cell r="N9">
            <v>1854</v>
          </cell>
          <cell r="P9">
            <v>29.055525013743814</v>
          </cell>
          <cell r="Q9">
            <v>-0.22429906542055988</v>
          </cell>
          <cell r="R9">
            <v>24.110032362459549</v>
          </cell>
          <cell r="T9">
            <v>8.1519999999999939</v>
          </cell>
          <cell r="U9">
            <v>4.9454926512842654</v>
          </cell>
          <cell r="V9">
            <v>55.984999999999999</v>
          </cell>
          <cell r="W9">
            <v>53.26</v>
          </cell>
          <cell r="X9">
            <v>1896</v>
          </cell>
          <cell r="Y9">
            <v>44.2</v>
          </cell>
        </row>
        <row r="10">
          <cell r="H10">
            <v>4.55</v>
          </cell>
          <cell r="I10">
            <v>0</v>
          </cell>
          <cell r="J10">
            <v>4.3899999999999997</v>
          </cell>
          <cell r="M10">
            <v>375</v>
          </cell>
          <cell r="N10">
            <v>366</v>
          </cell>
          <cell r="P10">
            <v>12.133333333333333</v>
          </cell>
          <cell r="Q10">
            <v>0</v>
          </cell>
          <cell r="R10">
            <v>11.994535519125682</v>
          </cell>
          <cell r="T10">
            <v>0.16000000000000014</v>
          </cell>
          <cell r="U10">
            <v>0.13879781420765092</v>
          </cell>
          <cell r="V10">
            <v>4.24</v>
          </cell>
          <cell r="W10">
            <v>4.55</v>
          </cell>
          <cell r="X10">
            <v>366</v>
          </cell>
          <cell r="Y10">
            <v>4.7</v>
          </cell>
        </row>
        <row r="11">
          <cell r="H11">
            <v>48.79</v>
          </cell>
          <cell r="I11">
            <v>0.11999999999999744</v>
          </cell>
          <cell r="J11">
            <v>47.93</v>
          </cell>
          <cell r="M11">
            <v>3333</v>
          </cell>
          <cell r="N11">
            <v>3333</v>
          </cell>
          <cell r="P11">
            <v>14.638463846384639</v>
          </cell>
          <cell r="Q11">
            <v>3.6003600360036359E-2</v>
          </cell>
          <cell r="R11">
            <v>14.38043804380438</v>
          </cell>
          <cell r="T11">
            <v>0.85999999999999943</v>
          </cell>
          <cell r="U11">
            <v>0.2580258025802582</v>
          </cell>
          <cell r="V11">
            <v>48.89</v>
          </cell>
          <cell r="W11">
            <v>48.67</v>
          </cell>
          <cell r="X11">
            <v>3333</v>
          </cell>
          <cell r="Y11">
            <v>46.6</v>
          </cell>
        </row>
        <row r="12">
          <cell r="H12">
            <v>9.9700000000000006</v>
          </cell>
          <cell r="I12">
            <v>0.10000000000000142</v>
          </cell>
          <cell r="J12">
            <v>10</v>
          </cell>
          <cell r="M12">
            <v>638</v>
          </cell>
          <cell r="N12">
            <v>671</v>
          </cell>
          <cell r="P12">
            <v>15.626959247648903</v>
          </cell>
          <cell r="Q12">
            <v>0.1567398119122263</v>
          </cell>
          <cell r="R12">
            <v>14.903129657228018</v>
          </cell>
          <cell r="T12">
            <v>-2.9999999999999361E-2</v>
          </cell>
          <cell r="U12">
            <v>0.72382959042088579</v>
          </cell>
          <cell r="V12">
            <v>9.08</v>
          </cell>
          <cell r="W12">
            <v>9.8699999999999992</v>
          </cell>
          <cell r="X12">
            <v>739</v>
          </cell>
          <cell r="Y12">
            <v>10.199999999999999</v>
          </cell>
        </row>
        <row r="13">
          <cell r="H13">
            <v>2.96</v>
          </cell>
          <cell r="I13">
            <v>0</v>
          </cell>
          <cell r="J13">
            <v>4.4000000000000004</v>
          </cell>
          <cell r="M13">
            <v>262</v>
          </cell>
          <cell r="N13">
            <v>379</v>
          </cell>
          <cell r="P13">
            <v>11.297709923664122</v>
          </cell>
          <cell r="Q13">
            <v>0</v>
          </cell>
          <cell r="R13">
            <v>11.609498680738788</v>
          </cell>
          <cell r="T13">
            <v>-1.4400000000000004</v>
          </cell>
          <cell r="U13">
            <v>-0.31178875707466602</v>
          </cell>
          <cell r="V13">
            <v>2.6</v>
          </cell>
          <cell r="W13">
            <v>2.96</v>
          </cell>
          <cell r="X13">
            <v>378</v>
          </cell>
          <cell r="Y13">
            <v>4.5999999999999996</v>
          </cell>
        </row>
        <row r="14">
          <cell r="H14">
            <v>0.6</v>
          </cell>
          <cell r="I14">
            <v>0</v>
          </cell>
          <cell r="J14">
            <v>1.06</v>
          </cell>
          <cell r="M14">
            <v>55</v>
          </cell>
          <cell r="N14">
            <v>94</v>
          </cell>
          <cell r="P14">
            <v>10.909090909090908</v>
          </cell>
          <cell r="Q14">
            <v>0</v>
          </cell>
          <cell r="R14">
            <v>11.276595744680852</v>
          </cell>
          <cell r="T14">
            <v>-0.46000000000000008</v>
          </cell>
          <cell r="U14">
            <v>-0.36750483558994418</v>
          </cell>
          <cell r="V14">
            <v>0.4</v>
          </cell>
          <cell r="W14">
            <v>0.6</v>
          </cell>
          <cell r="X14">
            <v>59</v>
          </cell>
          <cell r="Y14">
            <v>0.8</v>
          </cell>
        </row>
        <row r="15">
          <cell r="H15">
            <v>13.66</v>
          </cell>
          <cell r="I15">
            <v>0.15000000000000036</v>
          </cell>
          <cell r="J15">
            <v>12.35</v>
          </cell>
          <cell r="M15">
            <v>1017</v>
          </cell>
          <cell r="N15">
            <v>1015</v>
          </cell>
          <cell r="P15">
            <v>13.431661750245821</v>
          </cell>
          <cell r="Q15">
            <v>0.14749262536873076</v>
          </cell>
          <cell r="R15">
            <v>12.167487684729064</v>
          </cell>
          <cell r="T15">
            <v>1.3100000000000005</v>
          </cell>
          <cell r="U15">
            <v>1.264174065516757</v>
          </cell>
          <cell r="V15">
            <v>16.760000000000002</v>
          </cell>
          <cell r="W15">
            <v>13.51</v>
          </cell>
          <cell r="X15">
            <v>1015</v>
          </cell>
          <cell r="Y15">
            <v>13.9</v>
          </cell>
        </row>
        <row r="16">
          <cell r="H16">
            <v>20.05</v>
          </cell>
          <cell r="I16">
            <v>0.40000000000000213</v>
          </cell>
          <cell r="J16">
            <v>19.3</v>
          </cell>
          <cell r="M16">
            <v>1782</v>
          </cell>
          <cell r="N16">
            <v>1307</v>
          </cell>
          <cell r="P16">
            <v>11.251402918069585</v>
          </cell>
          <cell r="Q16">
            <v>0.22446689113355944</v>
          </cell>
          <cell r="R16">
            <v>14.76664116296863</v>
          </cell>
          <cell r="T16">
            <v>0.75</v>
          </cell>
          <cell r="U16">
            <v>-3.5152382448990451</v>
          </cell>
          <cell r="V16">
            <v>21.6</v>
          </cell>
          <cell r="W16">
            <v>19.649999999999999</v>
          </cell>
          <cell r="X16">
            <v>1227</v>
          </cell>
          <cell r="Y16">
            <v>19.2</v>
          </cell>
        </row>
        <row r="17">
          <cell r="H17">
            <v>2.54</v>
          </cell>
          <cell r="I17">
            <v>0</v>
          </cell>
          <cell r="J17">
            <v>2.72</v>
          </cell>
          <cell r="M17">
            <v>152</v>
          </cell>
          <cell r="N17">
            <v>185</v>
          </cell>
          <cell r="P17">
            <v>16.710526315789473</v>
          </cell>
          <cell r="Q17">
            <v>0</v>
          </cell>
          <cell r="R17">
            <v>14.702702702702704</v>
          </cell>
          <cell r="T17">
            <v>-0.18000000000000016</v>
          </cell>
          <cell r="U17">
            <v>2.007823613086769</v>
          </cell>
          <cell r="V17">
            <v>2.11</v>
          </cell>
          <cell r="W17">
            <v>2.54</v>
          </cell>
          <cell r="X17">
            <v>186</v>
          </cell>
          <cell r="Y17">
            <v>2.9</v>
          </cell>
        </row>
        <row r="18">
          <cell r="H18">
            <v>1.57</v>
          </cell>
          <cell r="I18">
            <v>0</v>
          </cell>
          <cell r="J18">
            <v>5.18</v>
          </cell>
          <cell r="M18">
            <v>216</v>
          </cell>
          <cell r="N18">
            <v>849</v>
          </cell>
          <cell r="P18">
            <v>7.268518518518519</v>
          </cell>
          <cell r="Q18">
            <v>0</v>
          </cell>
          <cell r="R18">
            <v>6.1012956419316833</v>
          </cell>
          <cell r="T18">
            <v>-3.6099999999999994</v>
          </cell>
          <cell r="U18">
            <v>1.1672228765868358</v>
          </cell>
          <cell r="V18">
            <v>1.04</v>
          </cell>
          <cell r="W18">
            <v>1.57</v>
          </cell>
          <cell r="X18">
            <v>836</v>
          </cell>
          <cell r="Y18">
            <v>7.7</v>
          </cell>
        </row>
        <row r="19">
          <cell r="H19">
            <v>0.80500000000000005</v>
          </cell>
          <cell r="I19">
            <v>3.0000000000000027E-2</v>
          </cell>
          <cell r="J19">
            <v>0.91</v>
          </cell>
          <cell r="M19">
            <v>113</v>
          </cell>
          <cell r="N19">
            <v>150</v>
          </cell>
          <cell r="P19">
            <v>7.1238938053097351</v>
          </cell>
          <cell r="Q19">
            <v>0.26548672566371767</v>
          </cell>
          <cell r="R19">
            <v>6.0666666666666673</v>
          </cell>
          <cell r="T19">
            <v>-0.10499999999999998</v>
          </cell>
          <cell r="U19">
            <v>1.0572271386430678</v>
          </cell>
          <cell r="V19">
            <v>0.66900000000000004</v>
          </cell>
          <cell r="W19">
            <v>0.77500000000000002</v>
          </cell>
          <cell r="X19">
            <v>150</v>
          </cell>
          <cell r="Y19">
            <v>1.4</v>
          </cell>
        </row>
        <row r="20">
          <cell r="H20">
            <v>2.4500000000000002</v>
          </cell>
          <cell r="I20">
            <v>0</v>
          </cell>
          <cell r="J20">
            <v>4.8899999999999997</v>
          </cell>
          <cell r="M20">
            <v>253</v>
          </cell>
          <cell r="N20">
            <v>428</v>
          </cell>
          <cell r="P20">
            <v>9.6837944664031639</v>
          </cell>
          <cell r="Q20">
            <v>0</v>
          </cell>
          <cell r="R20">
            <v>11.425233644859812</v>
          </cell>
          <cell r="T20">
            <v>-2.4399999999999995</v>
          </cell>
          <cell r="U20">
            <v>-1.7414391784566483</v>
          </cell>
          <cell r="V20">
            <v>2.56</v>
          </cell>
          <cell r="W20">
            <v>2.4500000000000002</v>
          </cell>
          <cell r="X20">
            <v>1077</v>
          </cell>
          <cell r="Y20">
            <v>7.8</v>
          </cell>
        </row>
        <row r="21">
          <cell r="H21">
            <v>0.56999999999999995</v>
          </cell>
          <cell r="I21">
            <v>0</v>
          </cell>
          <cell r="J21">
            <v>1.03</v>
          </cell>
          <cell r="M21">
            <v>117</v>
          </cell>
          <cell r="N21">
            <v>150</v>
          </cell>
          <cell r="P21">
            <v>4.8717948717948714</v>
          </cell>
          <cell r="Q21">
            <v>0</v>
          </cell>
          <cell r="R21">
            <v>6.8666666666666671</v>
          </cell>
          <cell r="T21">
            <v>-0.46000000000000008</v>
          </cell>
          <cell r="U21">
            <v>-1.9948717948717958</v>
          </cell>
          <cell r="V21">
            <v>0.7</v>
          </cell>
          <cell r="W21">
            <v>0.56999999999999995</v>
          </cell>
          <cell r="X21">
            <v>471</v>
          </cell>
          <cell r="Y21">
            <v>7</v>
          </cell>
        </row>
        <row r="22">
          <cell r="H22">
            <v>0.3</v>
          </cell>
          <cell r="I22">
            <v>0</v>
          </cell>
          <cell r="J22">
            <v>0.3</v>
          </cell>
          <cell r="M22">
            <v>38</v>
          </cell>
          <cell r="N22">
            <v>41</v>
          </cell>
          <cell r="P22">
            <v>7.8947368421052637</v>
          </cell>
          <cell r="Q22">
            <v>0</v>
          </cell>
          <cell r="R22">
            <v>7.3170731707317067</v>
          </cell>
          <cell r="T22">
            <v>0</v>
          </cell>
          <cell r="U22">
            <v>0.57766367137355701</v>
          </cell>
          <cell r="V22">
            <v>0.2</v>
          </cell>
          <cell r="W22">
            <v>0.3</v>
          </cell>
          <cell r="X22">
            <v>38</v>
          </cell>
          <cell r="Y22">
            <v>0.3</v>
          </cell>
        </row>
        <row r="23">
          <cell r="H23">
            <v>188.15</v>
          </cell>
          <cell r="I23">
            <v>0.61000000000001364</v>
          </cell>
          <cell r="J23">
            <v>208.38</v>
          </cell>
          <cell r="M23">
            <v>9472</v>
          </cell>
          <cell r="N23">
            <v>10706</v>
          </cell>
          <cell r="P23">
            <v>19.863809121621621</v>
          </cell>
          <cell r="Q23">
            <v>6.4400337837838606E-2</v>
          </cell>
          <cell r="R23">
            <v>19.463852045581916</v>
          </cell>
          <cell r="T23">
            <v>-20.22999999999999</v>
          </cell>
          <cell r="U23">
            <v>0.39995707603970487</v>
          </cell>
          <cell r="V23">
            <v>199.63</v>
          </cell>
          <cell r="W23">
            <v>187.54</v>
          </cell>
          <cell r="X23">
            <v>10626</v>
          </cell>
          <cell r="Y23">
            <v>213.9</v>
          </cell>
        </row>
        <row r="25">
          <cell r="H25">
            <v>90.5</v>
          </cell>
          <cell r="I25">
            <v>1.2999999999999972</v>
          </cell>
          <cell r="J25">
            <v>93.7</v>
          </cell>
          <cell r="M25">
            <v>4299</v>
          </cell>
          <cell r="N25">
            <v>4299</v>
          </cell>
          <cell r="P25">
            <v>21.051407304024192</v>
          </cell>
          <cell r="Q25">
            <v>0.30239590602465682</v>
          </cell>
          <cell r="R25">
            <v>21.795766457315654</v>
          </cell>
          <cell r="T25">
            <v>-3.2000000000000028</v>
          </cell>
          <cell r="U25">
            <v>-0.74435915329146241</v>
          </cell>
          <cell r="V25">
            <v>91.7</v>
          </cell>
          <cell r="W25">
            <v>89.2</v>
          </cell>
          <cell r="X25">
            <v>4038</v>
          </cell>
          <cell r="Y25">
            <v>89.1</v>
          </cell>
        </row>
        <row r="26">
          <cell r="H26">
            <v>146.66</v>
          </cell>
          <cell r="I26">
            <v>1.1500000000000057</v>
          </cell>
          <cell r="J26">
            <v>120.82</v>
          </cell>
          <cell r="M26">
            <v>7081</v>
          </cell>
          <cell r="N26">
            <v>7287</v>
          </cell>
          <cell r="P26">
            <v>20.711763875158876</v>
          </cell>
          <cell r="Q26">
            <v>0.16240643976839664</v>
          </cell>
          <cell r="R26">
            <v>16.58021133525456</v>
          </cell>
          <cell r="T26">
            <v>25.840000000000003</v>
          </cell>
          <cell r="U26">
            <v>4.131552539904316</v>
          </cell>
          <cell r="V26">
            <v>136.68</v>
          </cell>
          <cell r="W26">
            <v>145.51</v>
          </cell>
          <cell r="X26">
            <v>7298</v>
          </cell>
          <cell r="Y26">
            <v>117</v>
          </cell>
        </row>
        <row r="27">
          <cell r="H27">
            <v>10.1</v>
          </cell>
          <cell r="I27">
            <v>-0.16000000000000014</v>
          </cell>
          <cell r="J27">
            <v>10.3</v>
          </cell>
          <cell r="M27">
            <v>725</v>
          </cell>
          <cell r="N27">
            <v>760</v>
          </cell>
          <cell r="P27">
            <v>13.931034482758619</v>
          </cell>
          <cell r="Q27">
            <v>-0.22068965517241423</v>
          </cell>
          <cell r="R27">
            <v>13.55263157894737</v>
          </cell>
          <cell r="T27">
            <v>-0.20000000000000107</v>
          </cell>
          <cell r="U27">
            <v>0.3784029038112493</v>
          </cell>
          <cell r="V27">
            <v>11.24</v>
          </cell>
          <cell r="W27">
            <v>10.26</v>
          </cell>
          <cell r="X27">
            <v>760</v>
          </cell>
          <cell r="Y27">
            <v>11.7</v>
          </cell>
        </row>
        <row r="28">
          <cell r="H28">
            <v>41.484000000000002</v>
          </cell>
          <cell r="I28">
            <v>7.3000000000000398E-2</v>
          </cell>
          <cell r="J28">
            <v>39.44</v>
          </cell>
          <cell r="M28">
            <v>2646</v>
          </cell>
          <cell r="N28">
            <v>2583</v>
          </cell>
          <cell r="P28">
            <v>15.678004535147394</v>
          </cell>
          <cell r="Q28">
            <v>2.7588813303101034E-2</v>
          </cell>
          <cell r="R28">
            <v>15.26906697638405</v>
          </cell>
          <cell r="T28">
            <v>2.044000000000004</v>
          </cell>
          <cell r="U28">
            <v>0.40893755876334481</v>
          </cell>
          <cell r="V28">
            <v>31.303999999999998</v>
          </cell>
          <cell r="W28">
            <v>41.411000000000001</v>
          </cell>
          <cell r="X28">
            <v>2582</v>
          </cell>
          <cell r="Y28">
            <v>38.700000000000003</v>
          </cell>
        </row>
        <row r="29">
          <cell r="H29">
            <v>114.3</v>
          </cell>
          <cell r="I29">
            <v>-0.10000000000000853</v>
          </cell>
          <cell r="J29">
            <v>114.1</v>
          </cell>
          <cell r="M29">
            <v>3771</v>
          </cell>
          <cell r="N29">
            <v>4971</v>
          </cell>
          <cell r="P29">
            <v>30.310262529832936</v>
          </cell>
          <cell r="Q29">
            <v>-2.6518164942984868E-2</v>
          </cell>
          <cell r="R29">
            <v>22.953128143230735</v>
          </cell>
          <cell r="T29">
            <v>0.20000000000000284</v>
          </cell>
          <cell r="U29">
            <v>7.3571343866022012</v>
          </cell>
          <cell r="V29">
            <v>125.3</v>
          </cell>
          <cell r="W29">
            <v>114.4</v>
          </cell>
          <cell r="X29">
            <v>4971</v>
          </cell>
          <cell r="Y29">
            <v>106</v>
          </cell>
        </row>
        <row r="30">
          <cell r="H30">
            <v>10.151</v>
          </cell>
          <cell r="I30">
            <v>6.0000000000002274E-3</v>
          </cell>
          <cell r="J30">
            <v>9.73</v>
          </cell>
          <cell r="M30">
            <v>671</v>
          </cell>
          <cell r="N30">
            <v>674</v>
          </cell>
          <cell r="P30">
            <v>15.12816691505216</v>
          </cell>
          <cell r="Q30">
            <v>8.941877794336861E-3</v>
          </cell>
          <cell r="R30">
            <v>14.436201780415431</v>
          </cell>
          <cell r="T30">
            <v>0.42099999999999937</v>
          </cell>
          <cell r="U30">
            <v>0.69196513463672993</v>
          </cell>
          <cell r="V30">
            <v>9.7029999999999994</v>
          </cell>
          <cell r="W30">
            <v>10.145</v>
          </cell>
          <cell r="X30">
            <v>646</v>
          </cell>
          <cell r="Y30">
            <v>8.9</v>
          </cell>
        </row>
        <row r="31">
          <cell r="H31">
            <v>29.91</v>
          </cell>
          <cell r="I31">
            <v>0.85000000000000142</v>
          </cell>
          <cell r="J31">
            <v>33.630000000000003</v>
          </cell>
          <cell r="M31">
            <v>1500</v>
          </cell>
          <cell r="N31">
            <v>1593</v>
          </cell>
          <cell r="P31">
            <v>19.939999999999998</v>
          </cell>
          <cell r="Q31">
            <v>0.56666666666666643</v>
          </cell>
          <cell r="R31">
            <v>21.111111111111111</v>
          </cell>
          <cell r="T31">
            <v>-3.7200000000000024</v>
          </cell>
          <cell r="U31">
            <v>-1.171111111111113</v>
          </cell>
          <cell r="V31">
            <v>31.28</v>
          </cell>
          <cell r="W31">
            <v>29.06</v>
          </cell>
          <cell r="X31">
            <v>1500</v>
          </cell>
          <cell r="Y31">
            <v>29.8</v>
          </cell>
        </row>
        <row r="32">
          <cell r="H32">
            <v>0.56000000000000005</v>
          </cell>
          <cell r="I32">
            <v>0</v>
          </cell>
          <cell r="J32">
            <v>1.1200000000000001</v>
          </cell>
          <cell r="M32">
            <v>76</v>
          </cell>
          <cell r="N32">
            <v>108</v>
          </cell>
          <cell r="P32">
            <v>7.3684210526315796</v>
          </cell>
          <cell r="Q32">
            <v>0</v>
          </cell>
          <cell r="R32">
            <v>10.370370370370372</v>
          </cell>
          <cell r="T32">
            <v>-0.56000000000000005</v>
          </cell>
          <cell r="U32">
            <v>-3.0019493177387924</v>
          </cell>
          <cell r="V32">
            <v>0.22</v>
          </cell>
          <cell r="W32">
            <v>0.56000000000000005</v>
          </cell>
          <cell r="X32">
            <v>102</v>
          </cell>
          <cell r="Y32">
            <v>1.3</v>
          </cell>
        </row>
        <row r="33">
          <cell r="H33">
            <v>45.42</v>
          </cell>
          <cell r="I33">
            <v>0.14000000000000057</v>
          </cell>
          <cell r="J33">
            <v>44.366</v>
          </cell>
          <cell r="M33">
            <v>2503</v>
          </cell>
          <cell r="N33">
            <v>2471</v>
          </cell>
          <cell r="P33">
            <v>18.146224530563323</v>
          </cell>
          <cell r="Q33">
            <v>5.593288054334522E-2</v>
          </cell>
          <cell r="R33">
            <v>17.95467422096317</v>
          </cell>
          <cell r="T33">
            <v>1.054000000000002</v>
          </cell>
          <cell r="U33">
            <v>0.19155030960015296</v>
          </cell>
          <cell r="V33">
            <v>48.43</v>
          </cell>
          <cell r="W33">
            <v>45.28</v>
          </cell>
          <cell r="X33">
            <v>2489</v>
          </cell>
          <cell r="Y33">
            <v>43.4</v>
          </cell>
        </row>
        <row r="34">
          <cell r="H34">
            <v>10.55</v>
          </cell>
          <cell r="I34">
            <v>1.0000000000001563E-2</v>
          </cell>
          <cell r="J34">
            <v>7.53</v>
          </cell>
          <cell r="M34">
            <v>742</v>
          </cell>
          <cell r="N34">
            <v>542</v>
          </cell>
          <cell r="P34">
            <v>14.218328840970351</v>
          </cell>
          <cell r="Q34">
            <v>1.3477088948787852E-2</v>
          </cell>
          <cell r="R34">
            <v>13.892988929889299</v>
          </cell>
          <cell r="T34">
            <v>3.0200000000000005</v>
          </cell>
          <cell r="U34">
            <v>0.32533991108105198</v>
          </cell>
          <cell r="V34">
            <v>8.2100000000000009</v>
          </cell>
          <cell r="W34">
            <v>10.54</v>
          </cell>
          <cell r="X34">
            <v>781</v>
          </cell>
          <cell r="Y34">
            <v>10.4</v>
          </cell>
        </row>
        <row r="35">
          <cell r="H35">
            <v>9.7810000000000006</v>
          </cell>
          <cell r="I35">
            <v>0.12300000000000111</v>
          </cell>
          <cell r="J35">
            <v>12.7</v>
          </cell>
          <cell r="M35">
            <v>824</v>
          </cell>
          <cell r="N35">
            <v>1108</v>
          </cell>
          <cell r="P35">
            <v>11.870145631067961</v>
          </cell>
          <cell r="Q35">
            <v>0.14927184466019483</v>
          </cell>
          <cell r="R35">
            <v>11.462093862815884</v>
          </cell>
          <cell r="T35">
            <v>-2.9189999999999987</v>
          </cell>
          <cell r="U35">
            <v>0.40805176825207745</v>
          </cell>
          <cell r="V35">
            <v>12.87</v>
          </cell>
          <cell r="W35">
            <v>9.6579999999999995</v>
          </cell>
          <cell r="X35">
            <v>1356</v>
          </cell>
          <cell r="Y35">
            <v>13</v>
          </cell>
        </row>
        <row r="37">
          <cell r="H37">
            <v>1.1000000000000001</v>
          </cell>
          <cell r="I37">
            <v>0</v>
          </cell>
          <cell r="J37">
            <v>1.2</v>
          </cell>
          <cell r="M37">
            <v>100</v>
          </cell>
          <cell r="N37">
            <v>100</v>
          </cell>
          <cell r="P37">
            <v>11.000000000000002</v>
          </cell>
          <cell r="Q37">
            <v>0</v>
          </cell>
          <cell r="R37">
            <v>12</v>
          </cell>
          <cell r="T37">
            <v>-9.9999999999999867E-2</v>
          </cell>
          <cell r="U37">
            <v>-0.99999999999999822</v>
          </cell>
          <cell r="V37">
            <v>0.6</v>
          </cell>
          <cell r="W37">
            <v>1.1000000000000001</v>
          </cell>
          <cell r="X37">
            <v>100</v>
          </cell>
          <cell r="Y37">
            <v>1.3</v>
          </cell>
        </row>
        <row r="38">
          <cell r="H38">
            <v>200.82</v>
          </cell>
          <cell r="I38">
            <v>1.2399999999999807</v>
          </cell>
          <cell r="J38">
            <v>201.57</v>
          </cell>
          <cell r="M38">
            <v>7294</v>
          </cell>
          <cell r="N38">
            <v>7274</v>
          </cell>
          <cell r="P38">
            <v>27.532218261584863</v>
          </cell>
          <cell r="Q38">
            <v>0.17000274197970455</v>
          </cell>
          <cell r="R38">
            <v>27.711025570525159</v>
          </cell>
          <cell r="T38">
            <v>-0.75</v>
          </cell>
          <cell r="U38">
            <v>-0.17880730894029639</v>
          </cell>
          <cell r="V38">
            <v>192.09</v>
          </cell>
          <cell r="W38">
            <v>199.58</v>
          </cell>
          <cell r="X38">
            <v>7269</v>
          </cell>
          <cell r="Y38">
            <v>196.6</v>
          </cell>
        </row>
        <row r="39">
          <cell r="H39">
            <v>7.41</v>
          </cell>
          <cell r="I39">
            <v>0.14000000000000057</v>
          </cell>
          <cell r="J39">
            <v>6.9</v>
          </cell>
          <cell r="M39">
            <v>470</v>
          </cell>
          <cell r="N39">
            <v>440</v>
          </cell>
          <cell r="P39">
            <v>15.76595744680851</v>
          </cell>
          <cell r="Q39">
            <v>0.29787234042553123</v>
          </cell>
          <cell r="R39">
            <v>15.681818181818182</v>
          </cell>
          <cell r="T39">
            <v>0.50999999999999979</v>
          </cell>
          <cell r="U39">
            <v>8.4139264990328755E-2</v>
          </cell>
          <cell r="V39">
            <v>6.2910000000000004</v>
          </cell>
          <cell r="W39">
            <v>7.27</v>
          </cell>
          <cell r="X39">
            <v>440</v>
          </cell>
          <cell r="Y39">
            <v>8</v>
          </cell>
        </row>
        <row r="40">
          <cell r="H40">
            <v>14.01</v>
          </cell>
          <cell r="I40">
            <v>0.28999999999999915</v>
          </cell>
          <cell r="J40">
            <v>16.7</v>
          </cell>
          <cell r="M40">
            <v>1217</v>
          </cell>
          <cell r="N40">
            <v>1357</v>
          </cell>
          <cell r="P40">
            <v>11.511914543960559</v>
          </cell>
          <cell r="Q40">
            <v>0.23829087921117598</v>
          </cell>
          <cell r="R40">
            <v>12.306558585114221</v>
          </cell>
          <cell r="T40">
            <v>-2.6899999999999995</v>
          </cell>
          <cell r="U40">
            <v>-0.79464404115366172</v>
          </cell>
          <cell r="V40">
            <v>14.02</v>
          </cell>
          <cell r="W40">
            <v>13.72</v>
          </cell>
          <cell r="X40">
            <v>1368</v>
          </cell>
          <cell r="Y40">
            <v>18</v>
          </cell>
        </row>
        <row r="41">
          <cell r="H41">
            <v>169.34</v>
          </cell>
          <cell r="I41">
            <v>0.20000000000001705</v>
          </cell>
          <cell r="J41">
            <v>167.12</v>
          </cell>
          <cell r="M41">
            <v>6443</v>
          </cell>
          <cell r="N41">
            <v>5746</v>
          </cell>
          <cell r="P41">
            <v>26.282787521340989</v>
          </cell>
          <cell r="Q41">
            <v>3.1041440322830738E-2</v>
          </cell>
          <cell r="R41">
            <v>29.08458057779325</v>
          </cell>
          <cell r="T41">
            <v>2.2199999999999989</v>
          </cell>
          <cell r="U41">
            <v>-2.8017930564522615</v>
          </cell>
          <cell r="V41">
            <v>170.62</v>
          </cell>
          <cell r="W41">
            <v>169.14</v>
          </cell>
          <cell r="X41">
            <v>5923</v>
          </cell>
          <cell r="Y41">
            <v>166.1</v>
          </cell>
        </row>
        <row r="43">
          <cell r="H43">
            <v>1251.9129999999998</v>
          </cell>
          <cell r="I43">
            <v>6.2639999999998963</v>
          </cell>
          <cell r="J43">
            <v>1248.4660000000003</v>
          </cell>
          <cell r="M43">
            <v>60004</v>
          </cell>
          <cell r="N43">
            <v>62841</v>
          </cell>
          <cell r="P43">
            <v>20.9</v>
          </cell>
          <cell r="Q43">
            <v>0.14056729551363389</v>
          </cell>
          <cell r="R43">
            <v>19.899999999999999</v>
          </cell>
          <cell r="T43">
            <v>3.4469999999994343</v>
          </cell>
          <cell r="U43">
            <v>1</v>
          </cell>
          <cell r="V43">
            <v>1257.0219999999999</v>
          </cell>
          <cell r="W43">
            <v>1245.6489999999999</v>
          </cell>
          <cell r="X43">
            <v>64020</v>
          </cell>
          <cell r="Y43">
            <v>1244.4999999999998</v>
          </cell>
        </row>
        <row r="46">
          <cell r="J46">
            <v>1244.4999999999998</v>
          </cell>
        </row>
        <row r="48">
          <cell r="A48" t="str">
            <v>2024 г</v>
          </cell>
          <cell r="H48">
            <v>308026.21299999999</v>
          </cell>
        </row>
        <row r="49">
          <cell r="A49" t="str">
            <v>2023 г</v>
          </cell>
          <cell r="H49">
            <v>307107.96600000001</v>
          </cell>
        </row>
        <row r="50">
          <cell r="A50" t="str">
            <v>2022 г</v>
          </cell>
          <cell r="H50">
            <v>284191.5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66"/>
  <sheetViews>
    <sheetView tabSelected="1" topLeftCell="A2" zoomScale="60" zoomScaleNormal="60" zoomScaleSheetLayoutView="80" workbookViewId="0">
      <selection activeCell="U23" sqref="U23"/>
    </sheetView>
  </sheetViews>
  <sheetFormatPr defaultColWidth="7.140625" defaultRowHeight="15" x14ac:dyDescent="0.2"/>
  <cols>
    <col min="1" max="1" width="43.85546875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2.140625" style="2" customWidth="1"/>
    <col min="11" max="11" width="16.7109375" style="2" customWidth="1"/>
    <col min="12" max="12" width="19.42578125" style="2" customWidth="1"/>
    <col min="13" max="13" width="13.140625" style="2" hidden="1" customWidth="1"/>
    <col min="14" max="14" width="12.42578125" style="2" hidden="1" customWidth="1"/>
    <col min="15" max="15" width="9.7109375" style="2" hidden="1" customWidth="1"/>
    <col min="16" max="16384" width="7.140625" style="2"/>
  </cols>
  <sheetData>
    <row r="1" spans="1:23" ht="10.5" hidden="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25.5" customHeight="1" x14ac:dyDescent="0.2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8">
        <f>'[1]Исходный для набора'!M3</f>
        <v>45530</v>
      </c>
      <c r="L3" s="9"/>
      <c r="M3" s="1"/>
    </row>
    <row r="4" spans="1:23" ht="15.75" customHeight="1" x14ac:dyDescent="0.2">
      <c r="A4" s="10"/>
      <c r="B4" s="10"/>
      <c r="C4" s="10"/>
      <c r="D4" s="10"/>
      <c r="E4" s="10"/>
      <c r="F4" s="10"/>
      <c r="G4" s="11"/>
      <c r="H4" s="11"/>
      <c r="I4" s="11"/>
      <c r="J4" s="10"/>
      <c r="K4" s="10"/>
      <c r="L4" s="10"/>
      <c r="M4" s="12"/>
    </row>
    <row r="5" spans="1:23" ht="36" customHeight="1" x14ac:dyDescent="0.2">
      <c r="A5" s="13" t="s">
        <v>1</v>
      </c>
      <c r="B5" s="14" t="s">
        <v>2</v>
      </c>
      <c r="C5" s="15"/>
      <c r="D5" s="16"/>
      <c r="E5" s="17" t="s">
        <v>3</v>
      </c>
      <c r="F5" s="18"/>
      <c r="G5" s="19" t="s">
        <v>4</v>
      </c>
      <c r="H5" s="20"/>
      <c r="I5" s="21"/>
      <c r="J5" s="17" t="str">
        <f>'[1]Исходный для набора'!T5</f>
        <v>Разница к 2023 году +/-</v>
      </c>
      <c r="K5" s="18"/>
      <c r="L5" s="22" t="s">
        <v>5</v>
      </c>
      <c r="M5" s="23" t="s">
        <v>6</v>
      </c>
      <c r="N5" s="24" t="s">
        <v>7</v>
      </c>
      <c r="O5" s="25" t="s">
        <v>8</v>
      </c>
    </row>
    <row r="6" spans="1:23" ht="18.75" customHeight="1" x14ac:dyDescent="0.2">
      <c r="A6" s="26"/>
      <c r="B6" s="27" t="s">
        <v>9</v>
      </c>
      <c r="C6" s="28" t="s">
        <v>10</v>
      </c>
      <c r="D6" s="29" t="s">
        <v>11</v>
      </c>
      <c r="E6" s="30" t="str">
        <f>'[1]Исходный для набора'!M6</f>
        <v>на 1 августа</v>
      </c>
      <c r="F6" s="31"/>
      <c r="G6" s="32">
        <f>'[1]Исходный для набора'!P6</f>
        <v>2024</v>
      </c>
      <c r="H6" s="28" t="s">
        <v>12</v>
      </c>
      <c r="I6" s="32" t="str">
        <f>'[1]Исходный для набора'!R6</f>
        <v>2023 год</v>
      </c>
      <c r="J6" s="33" t="s">
        <v>13</v>
      </c>
      <c r="K6" s="34" t="s">
        <v>14</v>
      </c>
      <c r="L6" s="35"/>
      <c r="M6" s="12" t="s">
        <v>15</v>
      </c>
      <c r="N6" s="36" t="s">
        <v>16</v>
      </c>
      <c r="O6" s="37"/>
      <c r="W6" s="38"/>
    </row>
    <row r="7" spans="1:23" ht="89.25" customHeight="1" x14ac:dyDescent="0.2">
      <c r="A7" s="26"/>
      <c r="B7" s="39"/>
      <c r="C7" s="40"/>
      <c r="D7" s="41"/>
      <c r="E7" s="42" t="s">
        <v>9</v>
      </c>
      <c r="F7" s="42" t="s">
        <v>11</v>
      </c>
      <c r="G7" s="43"/>
      <c r="H7" s="40"/>
      <c r="I7" s="43"/>
      <c r="J7" s="44"/>
      <c r="K7" s="45"/>
      <c r="L7" s="46"/>
      <c r="M7" s="12"/>
      <c r="N7" s="47" t="str">
        <f>'[1]Исходный для набора'!X7</f>
        <v>2022 год</v>
      </c>
      <c r="O7" s="37"/>
    </row>
    <row r="8" spans="1:23" ht="18" customHeight="1" x14ac:dyDescent="0.2">
      <c r="A8" s="48"/>
      <c r="B8" s="19" t="s">
        <v>17</v>
      </c>
      <c r="C8" s="20"/>
      <c r="D8" s="21"/>
      <c r="E8" s="49" t="s">
        <v>18</v>
      </c>
      <c r="F8" s="50"/>
      <c r="G8" s="14" t="s">
        <v>19</v>
      </c>
      <c r="H8" s="15"/>
      <c r="I8" s="16"/>
      <c r="J8" s="51" t="s">
        <v>17</v>
      </c>
      <c r="K8" s="51" t="s">
        <v>20</v>
      </c>
      <c r="L8" s="51" t="s">
        <v>17</v>
      </c>
      <c r="M8" s="52"/>
      <c r="N8" s="53"/>
      <c r="O8" s="54"/>
    </row>
    <row r="9" spans="1:23" ht="18.75" x14ac:dyDescent="0.2">
      <c r="A9" s="55"/>
      <c r="B9" s="56">
        <v>1</v>
      </c>
      <c r="C9" s="57">
        <v>2</v>
      </c>
      <c r="D9" s="57">
        <v>3</v>
      </c>
      <c r="E9" s="55">
        <v>4</v>
      </c>
      <c r="F9" s="55">
        <v>5</v>
      </c>
      <c r="G9" s="55">
        <v>6</v>
      </c>
      <c r="H9" s="55">
        <v>7</v>
      </c>
      <c r="I9" s="55">
        <v>8</v>
      </c>
      <c r="J9" s="55">
        <v>9</v>
      </c>
      <c r="K9" s="55">
        <v>10</v>
      </c>
      <c r="L9" s="55">
        <v>11</v>
      </c>
      <c r="M9" s="58"/>
      <c r="N9" s="59"/>
      <c r="O9" s="59"/>
    </row>
    <row r="10" spans="1:23" ht="18.75" x14ac:dyDescent="0.3">
      <c r="A10" s="60" t="s">
        <v>21</v>
      </c>
      <c r="B10" s="61">
        <f>'[1]Исходный для набора'!H9</f>
        <v>52.851999999999997</v>
      </c>
      <c r="C10" s="61">
        <f>'[1]Исходный для набора'!I9</f>
        <v>-0.40800000000000125</v>
      </c>
      <c r="D10" s="61">
        <f>'[1]Исходный для набора'!J9</f>
        <v>44.7</v>
      </c>
      <c r="E10" s="62">
        <f>'[1]Исходный для набора'!M9</f>
        <v>1819</v>
      </c>
      <c r="F10" s="62">
        <f>'[1]Исходный для набора'!N9</f>
        <v>1854</v>
      </c>
      <c r="G10" s="61">
        <f>'[1]Исходный для набора'!P9</f>
        <v>29.055525013743814</v>
      </c>
      <c r="H10" s="63">
        <f>'[1]Исходный для набора'!Q9</f>
        <v>-0.22429906542055988</v>
      </c>
      <c r="I10" s="61">
        <f>'[1]Исходный для набора'!R9</f>
        <v>24.110032362459549</v>
      </c>
      <c r="J10" s="61">
        <f>'[1]Исходный для набора'!T9</f>
        <v>8.1519999999999939</v>
      </c>
      <c r="K10" s="61">
        <f>'[1]Исходный для набора'!U9</f>
        <v>4.9454926512842654</v>
      </c>
      <c r="L10" s="61">
        <f>'[1]Исходный для набора'!V9</f>
        <v>55.984999999999999</v>
      </c>
      <c r="M10" s="64">
        <f>'[1]Исходный для набора'!W9</f>
        <v>53.26</v>
      </c>
      <c r="N10" s="65">
        <f>'[1]Исходный для набора'!X9</f>
        <v>1896</v>
      </c>
      <c r="O10" s="64">
        <f>'[1]Исходный для набора'!Y9</f>
        <v>44.2</v>
      </c>
    </row>
    <row r="11" spans="1:23" ht="18.75" x14ac:dyDescent="0.3">
      <c r="A11" s="60" t="s">
        <v>22</v>
      </c>
      <c r="B11" s="61">
        <f>'[1]Исходный для набора'!H23</f>
        <v>188.15</v>
      </c>
      <c r="C11" s="61">
        <f>'[1]Исходный для набора'!I23</f>
        <v>0.61000000000001364</v>
      </c>
      <c r="D11" s="61">
        <f>'[1]Исходный для набора'!J23</f>
        <v>208.38</v>
      </c>
      <c r="E11" s="62">
        <f>'[1]Исходный для набора'!M23</f>
        <v>9472</v>
      </c>
      <c r="F11" s="62">
        <f>'[1]Исходный для набора'!N23</f>
        <v>10706</v>
      </c>
      <c r="G11" s="61">
        <f>'[1]Исходный для набора'!P23</f>
        <v>19.863809121621621</v>
      </c>
      <c r="H11" s="63">
        <f>'[1]Исходный для набора'!Q23</f>
        <v>6.4400337837838606E-2</v>
      </c>
      <c r="I11" s="61">
        <f>'[1]Исходный для набора'!R23</f>
        <v>19.463852045581916</v>
      </c>
      <c r="J11" s="61">
        <f>'[1]Исходный для набора'!T23</f>
        <v>-20.22999999999999</v>
      </c>
      <c r="K11" s="61">
        <f>'[1]Исходный для набора'!U23</f>
        <v>0.39995707603970487</v>
      </c>
      <c r="L11" s="61">
        <f>'[1]Исходный для набора'!V23</f>
        <v>199.63</v>
      </c>
      <c r="M11" s="64">
        <f>'[1]Исходный для набора'!W23</f>
        <v>187.54</v>
      </c>
      <c r="N11" s="65">
        <f>'[1]Исходный для набора'!X23</f>
        <v>10626</v>
      </c>
      <c r="O11" s="64">
        <f>'[1]Исходный для набора'!Y23</f>
        <v>213.9</v>
      </c>
    </row>
    <row r="12" spans="1:23" ht="18.75" x14ac:dyDescent="0.3">
      <c r="A12" s="60" t="s">
        <v>23</v>
      </c>
      <c r="B12" s="61">
        <f>'[1]Исходный для набора'!H15</f>
        <v>13.66</v>
      </c>
      <c r="C12" s="61">
        <f>'[1]Исходный для набора'!I15</f>
        <v>0.15000000000000036</v>
      </c>
      <c r="D12" s="61">
        <f>'[1]Исходный для набора'!J15</f>
        <v>12.35</v>
      </c>
      <c r="E12" s="62">
        <f>'[1]Исходный для набора'!M15</f>
        <v>1017</v>
      </c>
      <c r="F12" s="62">
        <f>'[1]Исходный для набора'!N15</f>
        <v>1015</v>
      </c>
      <c r="G12" s="61">
        <f>'[1]Исходный для набора'!P15</f>
        <v>13.431661750245821</v>
      </c>
      <c r="H12" s="63">
        <f>'[1]Исходный для набора'!Q15</f>
        <v>0.14749262536873076</v>
      </c>
      <c r="I12" s="61">
        <f>'[1]Исходный для набора'!R15</f>
        <v>12.167487684729064</v>
      </c>
      <c r="J12" s="61">
        <f>'[1]Исходный для набора'!T15</f>
        <v>1.3100000000000005</v>
      </c>
      <c r="K12" s="61">
        <f>'[1]Исходный для набора'!U15</f>
        <v>1.264174065516757</v>
      </c>
      <c r="L12" s="61">
        <f>'[1]Исходный для набора'!V15</f>
        <v>16.760000000000002</v>
      </c>
      <c r="M12" s="64">
        <f>'[1]Исходный для набора'!W15</f>
        <v>13.51</v>
      </c>
      <c r="N12" s="65">
        <f>'[1]Исходный для набора'!X15</f>
        <v>1015</v>
      </c>
      <c r="O12" s="64">
        <f>'[1]Исходный для набора'!Y15</f>
        <v>13.9</v>
      </c>
    </row>
    <row r="13" spans="1:23" ht="18.75" x14ac:dyDescent="0.3">
      <c r="A13" s="60" t="s">
        <v>24</v>
      </c>
      <c r="B13" s="61">
        <f>'[1]Исходный для набора'!H20</f>
        <v>2.4500000000000002</v>
      </c>
      <c r="C13" s="61">
        <f>'[1]Исходный для набора'!I20</f>
        <v>0</v>
      </c>
      <c r="D13" s="61">
        <f>'[1]Исходный для набора'!J20</f>
        <v>4.8899999999999997</v>
      </c>
      <c r="E13" s="62">
        <f>'[1]Исходный для набора'!M20</f>
        <v>253</v>
      </c>
      <c r="F13" s="62">
        <f>'[1]Исходный для набора'!N20</f>
        <v>428</v>
      </c>
      <c r="G13" s="61">
        <f>'[1]Исходный для набора'!P20</f>
        <v>9.6837944664031639</v>
      </c>
      <c r="H13" s="63">
        <f>'[1]Исходный для набора'!Q20</f>
        <v>0</v>
      </c>
      <c r="I13" s="61">
        <f>'[1]Исходный для набора'!R20</f>
        <v>11.425233644859812</v>
      </c>
      <c r="J13" s="61">
        <f>'[1]Исходный для набора'!T20</f>
        <v>-2.4399999999999995</v>
      </c>
      <c r="K13" s="61">
        <f>'[1]Исходный для набора'!U20</f>
        <v>-1.7414391784566483</v>
      </c>
      <c r="L13" s="61">
        <f>'[1]Исходный для набора'!V20</f>
        <v>2.56</v>
      </c>
      <c r="M13" s="64">
        <f>'[1]Исходный для набора'!W20</f>
        <v>2.4500000000000002</v>
      </c>
      <c r="N13" s="65">
        <f>'[1]Исходный для набора'!X20</f>
        <v>1077</v>
      </c>
      <c r="O13" s="64">
        <f>'[1]Исходный для набора'!Y20</f>
        <v>7.8</v>
      </c>
    </row>
    <row r="14" spans="1:23" ht="18.75" x14ac:dyDescent="0.3">
      <c r="A14" s="60" t="s">
        <v>25</v>
      </c>
      <c r="B14" s="61">
        <f>'[1]Исходный для набора'!H30</f>
        <v>10.151</v>
      </c>
      <c r="C14" s="61">
        <f>'[1]Исходный для набора'!I30</f>
        <v>6.0000000000002274E-3</v>
      </c>
      <c r="D14" s="61">
        <f>'[1]Исходный для набора'!J30</f>
        <v>9.73</v>
      </c>
      <c r="E14" s="62">
        <f>'[1]Исходный для набора'!M30</f>
        <v>671</v>
      </c>
      <c r="F14" s="62">
        <f>'[1]Исходный для набора'!N30</f>
        <v>674</v>
      </c>
      <c r="G14" s="61">
        <f>'[1]Исходный для набора'!P30</f>
        <v>15.12816691505216</v>
      </c>
      <c r="H14" s="63">
        <f>'[1]Исходный для набора'!Q30</f>
        <v>8.941877794336861E-3</v>
      </c>
      <c r="I14" s="61">
        <f>'[1]Исходный для набора'!R30</f>
        <v>14.436201780415431</v>
      </c>
      <c r="J14" s="61">
        <f>'[1]Исходный для набора'!T30</f>
        <v>0.42099999999999937</v>
      </c>
      <c r="K14" s="61">
        <f>'[1]Исходный для набора'!U30</f>
        <v>0.69196513463672993</v>
      </c>
      <c r="L14" s="61">
        <f>'[1]Исходный для набора'!V30</f>
        <v>9.7029999999999994</v>
      </c>
      <c r="M14" s="64">
        <f>'[1]Исходный для набора'!W30</f>
        <v>10.145</v>
      </c>
      <c r="N14" s="65">
        <f>'[1]Исходный для набора'!X30</f>
        <v>646</v>
      </c>
      <c r="O14" s="64">
        <f>'[1]Исходный для набора'!Y30</f>
        <v>8.9</v>
      </c>
    </row>
    <row r="15" spans="1:23" ht="18.75" x14ac:dyDescent="0.3">
      <c r="A15" s="60" t="s">
        <v>26</v>
      </c>
      <c r="B15" s="61">
        <f>'[1]Исходный для набора'!H21</f>
        <v>0.56999999999999995</v>
      </c>
      <c r="C15" s="61">
        <f>'[1]Исходный для набора'!I21</f>
        <v>0</v>
      </c>
      <c r="D15" s="61">
        <f>'[1]Исходный для набора'!J21</f>
        <v>1.03</v>
      </c>
      <c r="E15" s="62">
        <f>'[1]Исходный для набора'!M21</f>
        <v>117</v>
      </c>
      <c r="F15" s="62">
        <f>'[1]Исходный для набора'!N21</f>
        <v>150</v>
      </c>
      <c r="G15" s="61">
        <f>'[1]Исходный для набора'!P21</f>
        <v>4.8717948717948714</v>
      </c>
      <c r="H15" s="63">
        <f>'[1]Исходный для набора'!Q21</f>
        <v>0</v>
      </c>
      <c r="I15" s="61">
        <f>'[1]Исходный для набора'!R21</f>
        <v>6.8666666666666671</v>
      </c>
      <c r="J15" s="61">
        <f>'[1]Исходный для набора'!T21</f>
        <v>-0.46000000000000008</v>
      </c>
      <c r="K15" s="61">
        <f>'[1]Исходный для набора'!U21</f>
        <v>-1.9948717948717958</v>
      </c>
      <c r="L15" s="61">
        <f>'[1]Исходный для набора'!V21</f>
        <v>0.7</v>
      </c>
      <c r="M15" s="64">
        <f>'[1]Исходный для набора'!W21</f>
        <v>0.56999999999999995</v>
      </c>
      <c r="N15" s="65">
        <f>'[1]Исходный для набора'!X21</f>
        <v>471</v>
      </c>
      <c r="O15" s="64">
        <f>'[1]Исходный для набора'!Y21</f>
        <v>7</v>
      </c>
    </row>
    <row r="16" spans="1:23" ht="18.75" x14ac:dyDescent="0.3">
      <c r="A16" s="60" t="s">
        <v>27</v>
      </c>
      <c r="B16" s="61">
        <f>'[1]Исходный для набора'!H33</f>
        <v>45.42</v>
      </c>
      <c r="C16" s="61">
        <f>'[1]Исходный для набора'!I33</f>
        <v>0.14000000000000057</v>
      </c>
      <c r="D16" s="61">
        <f>'[1]Исходный для набора'!J33</f>
        <v>44.366</v>
      </c>
      <c r="E16" s="62">
        <f>'[1]Исходный для набора'!M33</f>
        <v>2503</v>
      </c>
      <c r="F16" s="62">
        <f>'[1]Исходный для набора'!N33</f>
        <v>2471</v>
      </c>
      <c r="G16" s="61">
        <f>'[1]Исходный для набора'!P33</f>
        <v>18.146224530563323</v>
      </c>
      <c r="H16" s="63">
        <f>'[1]Исходный для набора'!Q33</f>
        <v>5.593288054334522E-2</v>
      </c>
      <c r="I16" s="61">
        <f>'[1]Исходный для набора'!R33</f>
        <v>17.95467422096317</v>
      </c>
      <c r="J16" s="61">
        <f>'[1]Исходный для набора'!T33</f>
        <v>1.054000000000002</v>
      </c>
      <c r="K16" s="61">
        <f>'[1]Исходный для набора'!U33</f>
        <v>0.19155030960015296</v>
      </c>
      <c r="L16" s="61">
        <f>'[1]Исходный для набора'!V33</f>
        <v>48.43</v>
      </c>
      <c r="M16" s="64">
        <f>'[1]Исходный для набора'!W33</f>
        <v>45.28</v>
      </c>
      <c r="N16" s="65">
        <f>'[1]Исходный для набора'!X33</f>
        <v>2489</v>
      </c>
      <c r="O16" s="64">
        <f>'[1]Исходный для набора'!Y33</f>
        <v>43.4</v>
      </c>
    </row>
    <row r="17" spans="1:21" ht="18.75" x14ac:dyDescent="0.3">
      <c r="A17" s="60" t="s">
        <v>28</v>
      </c>
      <c r="B17" s="61">
        <f>'[1]Исходный для набора'!H34</f>
        <v>10.55</v>
      </c>
      <c r="C17" s="61">
        <f>'[1]Исходный для набора'!I34</f>
        <v>1.0000000000001563E-2</v>
      </c>
      <c r="D17" s="61">
        <f>'[1]Исходный для набора'!J34</f>
        <v>7.53</v>
      </c>
      <c r="E17" s="62">
        <f>'[1]Исходный для набора'!M34</f>
        <v>742</v>
      </c>
      <c r="F17" s="62">
        <f>'[1]Исходный для набора'!N34</f>
        <v>542</v>
      </c>
      <c r="G17" s="61">
        <f>'[1]Исходный для набора'!P34</f>
        <v>14.218328840970351</v>
      </c>
      <c r="H17" s="63">
        <f>'[1]Исходный для набора'!Q34</f>
        <v>1.3477088948787852E-2</v>
      </c>
      <c r="I17" s="61">
        <f>'[1]Исходный для набора'!R34</f>
        <v>13.892988929889299</v>
      </c>
      <c r="J17" s="61">
        <f>'[1]Исходный для набора'!T34</f>
        <v>3.0200000000000005</v>
      </c>
      <c r="K17" s="61">
        <f>'[1]Исходный для набора'!U34</f>
        <v>0.32533991108105198</v>
      </c>
      <c r="L17" s="61">
        <f>'[1]Исходный для набора'!V34</f>
        <v>8.2100000000000009</v>
      </c>
      <c r="M17" s="64">
        <f>'[1]Исходный для набора'!W34</f>
        <v>10.54</v>
      </c>
      <c r="N17" s="65">
        <f>'[1]Исходный для набора'!X34</f>
        <v>781</v>
      </c>
      <c r="O17" s="64">
        <f>'[1]Исходный для набора'!Y34</f>
        <v>10.4</v>
      </c>
      <c r="U17" s="66"/>
    </row>
    <row r="18" spans="1:21" ht="18.75" x14ac:dyDescent="0.3">
      <c r="A18" s="60" t="s">
        <v>29</v>
      </c>
      <c r="B18" s="61">
        <f>'[1]Исходный для набора'!H39</f>
        <v>7.41</v>
      </c>
      <c r="C18" s="61">
        <f>'[1]Исходный для набора'!I39</f>
        <v>0.14000000000000057</v>
      </c>
      <c r="D18" s="61">
        <f>'[1]Исходный для набора'!J39</f>
        <v>6.9</v>
      </c>
      <c r="E18" s="62">
        <f>'[1]Исходный для набора'!M39</f>
        <v>470</v>
      </c>
      <c r="F18" s="62">
        <f>'[1]Исходный для набора'!N39</f>
        <v>440</v>
      </c>
      <c r="G18" s="61">
        <f>'[1]Исходный для набора'!P39</f>
        <v>15.76595744680851</v>
      </c>
      <c r="H18" s="63">
        <f>'[1]Исходный для набора'!Q39</f>
        <v>0.29787234042553123</v>
      </c>
      <c r="I18" s="61">
        <f>'[1]Исходный для набора'!R39</f>
        <v>15.681818181818182</v>
      </c>
      <c r="J18" s="61">
        <f>'[1]Исходный для набора'!T39</f>
        <v>0.50999999999999979</v>
      </c>
      <c r="K18" s="61">
        <f>'[1]Исходный для набора'!U39</f>
        <v>8.4139264990328755E-2</v>
      </c>
      <c r="L18" s="61">
        <f>'[1]Исходный для набора'!V39</f>
        <v>6.2910000000000004</v>
      </c>
      <c r="M18" s="64">
        <f>'[1]Исходный для набора'!W39</f>
        <v>7.27</v>
      </c>
      <c r="N18" s="65">
        <f>'[1]Исходный для набора'!X39</f>
        <v>440</v>
      </c>
      <c r="O18" s="64">
        <f>'[1]Исходный для набора'!Y39</f>
        <v>8</v>
      </c>
    </row>
    <row r="19" spans="1:21" ht="18.75" x14ac:dyDescent="0.3">
      <c r="A19" s="67" t="s">
        <v>30</v>
      </c>
      <c r="B19" s="68">
        <f>SUM(B10:B18)</f>
        <v>331.21300000000008</v>
      </c>
      <c r="C19" s="68">
        <f>B19-M19</f>
        <v>0.6480000000000814</v>
      </c>
      <c r="D19" s="68">
        <f>SUM(D10:D18)</f>
        <v>339.87599999999992</v>
      </c>
      <c r="E19" s="69">
        <f>SUM(E10:E18)</f>
        <v>17064</v>
      </c>
      <c r="F19" s="69">
        <f>SUM(F10:F18)</f>
        <v>18280</v>
      </c>
      <c r="G19" s="68">
        <f>B19/E19*1000</f>
        <v>19.4100445382091</v>
      </c>
      <c r="H19" s="70">
        <f>G19-(M19/E19*1000)</f>
        <v>3.7974683544305776E-2</v>
      </c>
      <c r="I19" s="68">
        <f>D19/F19*1000</f>
        <v>18.592778993435445</v>
      </c>
      <c r="J19" s="68">
        <f>B19-D19</f>
        <v>-8.6629999999998404</v>
      </c>
      <c r="K19" s="71">
        <f>G19-I19</f>
        <v>0.81726554477365454</v>
      </c>
      <c r="L19" s="68">
        <f>SUM(L10:L18)</f>
        <v>348.26899999999995</v>
      </c>
      <c r="M19" s="64">
        <f>SUM(M10:M18)</f>
        <v>330.565</v>
      </c>
      <c r="N19" s="72">
        <f>SUM(N10:N18)</f>
        <v>19441</v>
      </c>
      <c r="O19" s="73">
        <f>SUM(O10:O18)</f>
        <v>357.49999999999994</v>
      </c>
    </row>
    <row r="20" spans="1:21" ht="18.75" x14ac:dyDescent="0.3">
      <c r="A20" s="60" t="s">
        <v>31</v>
      </c>
      <c r="B20" s="61">
        <f>'[1]Исходный для набора'!H10</f>
        <v>4.55</v>
      </c>
      <c r="C20" s="61">
        <f>'[1]Исходный для набора'!I10</f>
        <v>0</v>
      </c>
      <c r="D20" s="61">
        <f>'[1]Исходный для набора'!J10</f>
        <v>4.3899999999999997</v>
      </c>
      <c r="E20" s="62">
        <f>'[1]Исходный для набора'!M10</f>
        <v>375</v>
      </c>
      <c r="F20" s="62">
        <f>'[1]Исходный для набора'!N10</f>
        <v>366</v>
      </c>
      <c r="G20" s="61">
        <f>'[1]Исходный для набора'!P10</f>
        <v>12.133333333333333</v>
      </c>
      <c r="H20" s="63">
        <f>'[1]Исходный для набора'!Q10</f>
        <v>0</v>
      </c>
      <c r="I20" s="61">
        <f>'[1]Исходный для набора'!R10</f>
        <v>11.994535519125682</v>
      </c>
      <c r="J20" s="61">
        <f>'[1]Исходный для набора'!T10</f>
        <v>0.16000000000000014</v>
      </c>
      <c r="K20" s="61">
        <f>'[1]Исходный для набора'!U10</f>
        <v>0.13879781420765092</v>
      </c>
      <c r="L20" s="61">
        <f>'[1]Исходный для набора'!V10</f>
        <v>4.24</v>
      </c>
      <c r="M20" s="64">
        <f>'[1]Исходный для набора'!W10</f>
        <v>4.55</v>
      </c>
      <c r="N20" s="65">
        <f>'[1]Исходный для набора'!X10</f>
        <v>366</v>
      </c>
      <c r="O20" s="64">
        <f>'[1]Исходный для набора'!Y10</f>
        <v>4.7</v>
      </c>
    </row>
    <row r="21" spans="1:21" ht="18.75" x14ac:dyDescent="0.3">
      <c r="A21" s="60" t="s">
        <v>32</v>
      </c>
      <c r="B21" s="61">
        <f>'[1]Исходный для набора'!H14</f>
        <v>0.6</v>
      </c>
      <c r="C21" s="61">
        <f>'[1]Исходный для набора'!I14</f>
        <v>0</v>
      </c>
      <c r="D21" s="61">
        <f>'[1]Исходный для набора'!J14</f>
        <v>1.06</v>
      </c>
      <c r="E21" s="62">
        <f>'[1]Исходный для набора'!M14</f>
        <v>55</v>
      </c>
      <c r="F21" s="62">
        <f>'[1]Исходный для набора'!N14</f>
        <v>94</v>
      </c>
      <c r="G21" s="61">
        <f>'[1]Исходный для набора'!P14</f>
        <v>10.909090909090908</v>
      </c>
      <c r="H21" s="63">
        <f>'[1]Исходный для набора'!Q14</f>
        <v>0</v>
      </c>
      <c r="I21" s="61">
        <f>'[1]Исходный для набора'!R14</f>
        <v>11.276595744680852</v>
      </c>
      <c r="J21" s="61">
        <f>'[1]Исходный для набора'!T14</f>
        <v>-0.46000000000000008</v>
      </c>
      <c r="K21" s="61">
        <f>'[1]Исходный для набора'!U14</f>
        <v>-0.36750483558994418</v>
      </c>
      <c r="L21" s="61">
        <f>'[1]Исходный для набора'!V14</f>
        <v>0.4</v>
      </c>
      <c r="M21" s="64">
        <f>'[1]Исходный для набора'!W14</f>
        <v>0.6</v>
      </c>
      <c r="N21" s="65">
        <f>'[1]Исходный для набора'!X14</f>
        <v>59</v>
      </c>
      <c r="O21" s="64">
        <f>'[1]Исходный для набора'!Y14</f>
        <v>0.8</v>
      </c>
    </row>
    <row r="22" spans="1:21" ht="18.75" x14ac:dyDescent="0.3">
      <c r="A22" s="60" t="s">
        <v>33</v>
      </c>
      <c r="B22" s="61">
        <f>'[1]Исходный для набора'!H37</f>
        <v>1.1000000000000001</v>
      </c>
      <c r="C22" s="61">
        <f>'[1]Исходный для набора'!I37</f>
        <v>0</v>
      </c>
      <c r="D22" s="61">
        <f>'[1]Исходный для набора'!J37</f>
        <v>1.2</v>
      </c>
      <c r="E22" s="62">
        <f>'[1]Исходный для набора'!M37</f>
        <v>100</v>
      </c>
      <c r="F22" s="62">
        <f>'[1]Исходный для набора'!N37</f>
        <v>100</v>
      </c>
      <c r="G22" s="61">
        <f>'[1]Исходный для набора'!P37</f>
        <v>11.000000000000002</v>
      </c>
      <c r="H22" s="63">
        <f>'[1]Исходный для набора'!Q37</f>
        <v>0</v>
      </c>
      <c r="I22" s="61">
        <f>'[1]Исходный для набора'!R37</f>
        <v>12</v>
      </c>
      <c r="J22" s="61">
        <f>'[1]Исходный для набора'!T37</f>
        <v>-9.9999999999999867E-2</v>
      </c>
      <c r="K22" s="61">
        <f>'[1]Исходный для набора'!U37</f>
        <v>-0.99999999999999822</v>
      </c>
      <c r="L22" s="61">
        <f>'[1]Исходный для набора'!V37</f>
        <v>0.6</v>
      </c>
      <c r="M22" s="64">
        <f>'[1]Исходный для набора'!W37</f>
        <v>1.1000000000000001</v>
      </c>
      <c r="N22" s="65">
        <f>'[1]Исходный для набора'!X37</f>
        <v>100</v>
      </c>
      <c r="O22" s="64">
        <f>'[1]Исходный для набора'!Y37</f>
        <v>1.3</v>
      </c>
    </row>
    <row r="23" spans="1:21" ht="18.75" x14ac:dyDescent="0.3">
      <c r="A23" s="60" t="s">
        <v>34</v>
      </c>
      <c r="B23" s="61">
        <f>'[1]Исходный для набора'!H29</f>
        <v>114.3</v>
      </c>
      <c r="C23" s="61">
        <f>'[1]Исходный для набора'!I29</f>
        <v>-0.10000000000000853</v>
      </c>
      <c r="D23" s="61">
        <f>'[1]Исходный для набора'!J29</f>
        <v>114.1</v>
      </c>
      <c r="E23" s="62">
        <f>'[1]Исходный для набора'!M29</f>
        <v>3771</v>
      </c>
      <c r="F23" s="62">
        <f>'[1]Исходный для набора'!N29</f>
        <v>4971</v>
      </c>
      <c r="G23" s="61">
        <f>'[1]Исходный для набора'!P29</f>
        <v>30.310262529832936</v>
      </c>
      <c r="H23" s="63">
        <f>'[1]Исходный для набора'!Q29</f>
        <v>-2.6518164942984868E-2</v>
      </c>
      <c r="I23" s="61">
        <f>'[1]Исходный для набора'!R29</f>
        <v>22.953128143230735</v>
      </c>
      <c r="J23" s="61">
        <f>'[1]Исходный для набора'!T29</f>
        <v>0.20000000000000284</v>
      </c>
      <c r="K23" s="61">
        <f>'[1]Исходный для набора'!U29</f>
        <v>7.3571343866022012</v>
      </c>
      <c r="L23" s="61">
        <f>'[1]Исходный для набора'!V29</f>
        <v>125.3</v>
      </c>
      <c r="M23" s="64">
        <f>'[1]Исходный для набора'!W29</f>
        <v>114.4</v>
      </c>
      <c r="N23" s="65">
        <f>'[1]Исходный для набора'!X29</f>
        <v>4971</v>
      </c>
      <c r="O23" s="64">
        <f>'[1]Исходный для набора'!Y29</f>
        <v>106</v>
      </c>
    </row>
    <row r="24" spans="1:21" ht="18.75" x14ac:dyDescent="0.3">
      <c r="A24" s="60" t="s">
        <v>35</v>
      </c>
      <c r="B24" s="61">
        <f>'[1]Исходный для набора'!H38</f>
        <v>200.82</v>
      </c>
      <c r="C24" s="61">
        <f>'[1]Исходный для набора'!I38</f>
        <v>1.2399999999999807</v>
      </c>
      <c r="D24" s="61">
        <f>'[1]Исходный для набора'!J38</f>
        <v>201.57</v>
      </c>
      <c r="E24" s="62">
        <f>'[1]Исходный для набора'!M38</f>
        <v>7294</v>
      </c>
      <c r="F24" s="62">
        <f>'[1]Исходный для набора'!N38</f>
        <v>7274</v>
      </c>
      <c r="G24" s="61">
        <f>'[1]Исходный для набора'!P38</f>
        <v>27.532218261584863</v>
      </c>
      <c r="H24" s="63">
        <f>'[1]Исходный для набора'!Q38</f>
        <v>0.17000274197970455</v>
      </c>
      <c r="I24" s="61">
        <f>'[1]Исходный для набора'!R38</f>
        <v>27.711025570525159</v>
      </c>
      <c r="J24" s="61">
        <f>'[1]Исходный для набора'!T38</f>
        <v>-0.75</v>
      </c>
      <c r="K24" s="61">
        <f>'[1]Исходный для набора'!U38</f>
        <v>-0.17880730894029639</v>
      </c>
      <c r="L24" s="61">
        <f>'[1]Исходный для набора'!V38</f>
        <v>192.09</v>
      </c>
      <c r="M24" s="64">
        <f>'[1]Исходный для набора'!W38</f>
        <v>199.58</v>
      </c>
      <c r="N24" s="65">
        <f>'[1]Исходный для набора'!X38</f>
        <v>7269</v>
      </c>
      <c r="O24" s="64">
        <f>'[1]Исходный для набора'!Y38</f>
        <v>196.6</v>
      </c>
    </row>
    <row r="25" spans="1:21" ht="18.75" x14ac:dyDescent="0.3">
      <c r="A25" s="60" t="s">
        <v>36</v>
      </c>
      <c r="B25" s="61">
        <f>'[1]Исходный для набора'!H40</f>
        <v>14.01</v>
      </c>
      <c r="C25" s="61">
        <f>'[1]Исходный для набора'!I40</f>
        <v>0.28999999999999915</v>
      </c>
      <c r="D25" s="61">
        <f>'[1]Исходный для набора'!J40</f>
        <v>16.7</v>
      </c>
      <c r="E25" s="62">
        <f>'[1]Исходный для набора'!M40</f>
        <v>1217</v>
      </c>
      <c r="F25" s="62">
        <f>'[1]Исходный для набора'!N40</f>
        <v>1357</v>
      </c>
      <c r="G25" s="61">
        <f>'[1]Исходный для набора'!P40</f>
        <v>11.511914543960559</v>
      </c>
      <c r="H25" s="63">
        <f>'[1]Исходный для набора'!Q40</f>
        <v>0.23829087921117598</v>
      </c>
      <c r="I25" s="61">
        <f>'[1]Исходный для набора'!R40</f>
        <v>12.306558585114221</v>
      </c>
      <c r="J25" s="61">
        <f>'[1]Исходный для набора'!T40</f>
        <v>-2.6899999999999995</v>
      </c>
      <c r="K25" s="61">
        <f>'[1]Исходный для набора'!U40</f>
        <v>-0.79464404115366172</v>
      </c>
      <c r="L25" s="61">
        <f>'[1]Исходный для набора'!V40</f>
        <v>14.02</v>
      </c>
      <c r="M25" s="64">
        <f>'[1]Исходный для набора'!W40</f>
        <v>13.72</v>
      </c>
      <c r="N25" s="65">
        <f>'[1]Исходный для набора'!X40</f>
        <v>1368</v>
      </c>
      <c r="O25" s="64">
        <f>'[1]Исходный для набора'!Y40</f>
        <v>18</v>
      </c>
    </row>
    <row r="26" spans="1:21" ht="18.75" x14ac:dyDescent="0.3">
      <c r="A26" s="60" t="s">
        <v>37</v>
      </c>
      <c r="B26" s="61">
        <f>'[1]Исходный для набора'!H31</f>
        <v>29.91</v>
      </c>
      <c r="C26" s="61">
        <f>'[1]Исходный для набора'!I31</f>
        <v>0.85000000000000142</v>
      </c>
      <c r="D26" s="61">
        <f>'[1]Исходный для набора'!J31</f>
        <v>33.630000000000003</v>
      </c>
      <c r="E26" s="62">
        <f>'[1]Исходный для набора'!M31</f>
        <v>1500</v>
      </c>
      <c r="F26" s="62">
        <f>'[1]Исходный для набора'!N31</f>
        <v>1593</v>
      </c>
      <c r="G26" s="61">
        <f>'[1]Исходный для набора'!P31</f>
        <v>19.939999999999998</v>
      </c>
      <c r="H26" s="63">
        <f>'[1]Исходный для набора'!Q31</f>
        <v>0.56666666666666643</v>
      </c>
      <c r="I26" s="61">
        <f>'[1]Исходный для набора'!R31</f>
        <v>21.111111111111111</v>
      </c>
      <c r="J26" s="61">
        <f>'[1]Исходный для набора'!T31</f>
        <v>-3.7200000000000024</v>
      </c>
      <c r="K26" s="61">
        <f>'[1]Исходный для набора'!U31</f>
        <v>-1.171111111111113</v>
      </c>
      <c r="L26" s="61">
        <f>'[1]Исходный для набора'!V31</f>
        <v>31.28</v>
      </c>
      <c r="M26" s="64">
        <f>'[1]Исходный для набора'!W31</f>
        <v>29.06</v>
      </c>
      <c r="N26" s="65">
        <f>'[1]Исходный для набора'!X31</f>
        <v>1500</v>
      </c>
      <c r="O26" s="64">
        <f>'[1]Исходный для набора'!Y31</f>
        <v>29.8</v>
      </c>
    </row>
    <row r="27" spans="1:21" ht="18.75" x14ac:dyDescent="0.3">
      <c r="A27" s="67" t="s">
        <v>38</v>
      </c>
      <c r="B27" s="68">
        <f>SUM(B20:B26)</f>
        <v>365.29</v>
      </c>
      <c r="C27" s="68">
        <f>B27-M27</f>
        <v>2.2799999999999727</v>
      </c>
      <c r="D27" s="68">
        <f>SUM(D20:D26)</f>
        <v>372.65</v>
      </c>
      <c r="E27" s="69">
        <f>SUM(E20:E26)</f>
        <v>14312</v>
      </c>
      <c r="F27" s="69">
        <f>SUM(F20:F26)</f>
        <v>15755</v>
      </c>
      <c r="G27" s="68">
        <f>B27/E27*1000</f>
        <v>25.52333705980995</v>
      </c>
      <c r="H27" s="70">
        <f>G27-(M27/E27*1000)</f>
        <v>0.15930687534935473</v>
      </c>
      <c r="I27" s="68">
        <f>D27/F27*1000</f>
        <v>23.65280863218026</v>
      </c>
      <c r="J27" s="68">
        <f>B27-D27</f>
        <v>-7.3599999999999568</v>
      </c>
      <c r="K27" s="71">
        <f>G27-I27</f>
        <v>1.8705284276296901</v>
      </c>
      <c r="L27" s="68">
        <f>SUM(L20:L26)</f>
        <v>367.92999999999995</v>
      </c>
      <c r="M27" s="73">
        <f>SUM(M20:M26)</f>
        <v>363.01000000000005</v>
      </c>
      <c r="N27" s="72">
        <f>SUM(N20:N26)</f>
        <v>15633</v>
      </c>
      <c r="O27" s="73">
        <f>SUM(O20:O26)</f>
        <v>357.2</v>
      </c>
    </row>
    <row r="28" spans="1:21" ht="18.75" x14ac:dyDescent="0.3">
      <c r="A28" s="60" t="s">
        <v>39</v>
      </c>
      <c r="B28" s="61">
        <f>'[1]Исходный для набора'!H12</f>
        <v>9.9700000000000006</v>
      </c>
      <c r="C28" s="61">
        <f>'[1]Исходный для набора'!I12</f>
        <v>0.10000000000000142</v>
      </c>
      <c r="D28" s="61">
        <f>'[1]Исходный для набора'!J12</f>
        <v>10</v>
      </c>
      <c r="E28" s="62">
        <f>'[1]Исходный для набора'!M12</f>
        <v>638</v>
      </c>
      <c r="F28" s="62">
        <f>'[1]Исходный для набора'!N12</f>
        <v>671</v>
      </c>
      <c r="G28" s="61">
        <f>'[1]Исходный для набора'!P12</f>
        <v>15.626959247648903</v>
      </c>
      <c r="H28" s="63">
        <f>'[1]Исходный для набора'!Q12</f>
        <v>0.1567398119122263</v>
      </c>
      <c r="I28" s="61">
        <f>'[1]Исходный для набора'!R12</f>
        <v>14.903129657228018</v>
      </c>
      <c r="J28" s="61">
        <f>'[1]Исходный для набора'!T12</f>
        <v>-2.9999999999999361E-2</v>
      </c>
      <c r="K28" s="61">
        <f>'[1]Исходный для набора'!U12</f>
        <v>0.72382959042088579</v>
      </c>
      <c r="L28" s="61">
        <f>'[1]Исходный для набора'!V12</f>
        <v>9.08</v>
      </c>
      <c r="M28" s="64">
        <f>'[1]Исходный для набора'!W12</f>
        <v>9.8699999999999992</v>
      </c>
      <c r="N28" s="65">
        <f>'[1]Исходный для набора'!X12</f>
        <v>739</v>
      </c>
      <c r="O28" s="64">
        <f>'[1]Исходный для набора'!Y12</f>
        <v>10.199999999999999</v>
      </c>
    </row>
    <row r="29" spans="1:21" ht="18.75" x14ac:dyDescent="0.3">
      <c r="A29" s="60" t="s">
        <v>40</v>
      </c>
      <c r="B29" s="61">
        <f>'[1]Исходный для набора'!H11</f>
        <v>48.79</v>
      </c>
      <c r="C29" s="61">
        <f>'[1]Исходный для набора'!I11</f>
        <v>0.11999999999999744</v>
      </c>
      <c r="D29" s="61">
        <f>'[1]Исходный для набора'!J11</f>
        <v>47.93</v>
      </c>
      <c r="E29" s="62">
        <f>'[1]Исходный для набора'!M11</f>
        <v>3333</v>
      </c>
      <c r="F29" s="62">
        <f>'[1]Исходный для набора'!N11</f>
        <v>3333</v>
      </c>
      <c r="G29" s="61">
        <f>'[1]Исходный для набора'!P11</f>
        <v>14.638463846384639</v>
      </c>
      <c r="H29" s="63">
        <f>'[1]Исходный для набора'!Q11</f>
        <v>3.6003600360036359E-2</v>
      </c>
      <c r="I29" s="61">
        <f>'[1]Исходный для набора'!R11</f>
        <v>14.38043804380438</v>
      </c>
      <c r="J29" s="61">
        <f>'[1]Исходный для набора'!T11</f>
        <v>0.85999999999999943</v>
      </c>
      <c r="K29" s="61">
        <f>'[1]Исходный для набора'!U11</f>
        <v>0.2580258025802582</v>
      </c>
      <c r="L29" s="61">
        <f>'[1]Исходный для набора'!V11</f>
        <v>48.89</v>
      </c>
      <c r="M29" s="64">
        <f>'[1]Исходный для набора'!W11</f>
        <v>48.67</v>
      </c>
      <c r="N29" s="65">
        <f>'[1]Исходный для набора'!X11</f>
        <v>3333</v>
      </c>
      <c r="O29" s="64">
        <f>'[1]Исходный для набора'!Y11</f>
        <v>46.6</v>
      </c>
    </row>
    <row r="30" spans="1:21" ht="18.75" x14ac:dyDescent="0.3">
      <c r="A30" s="60" t="s">
        <v>41</v>
      </c>
      <c r="B30" s="61">
        <f>'[1]Исходный для набора'!H35</f>
        <v>9.7810000000000006</v>
      </c>
      <c r="C30" s="61">
        <f>'[1]Исходный для набора'!I35</f>
        <v>0.12300000000000111</v>
      </c>
      <c r="D30" s="61">
        <f>'[1]Исходный для набора'!J35</f>
        <v>12.7</v>
      </c>
      <c r="E30" s="62">
        <f>'[1]Исходный для набора'!M35</f>
        <v>824</v>
      </c>
      <c r="F30" s="62">
        <f>'[1]Исходный для набора'!N35</f>
        <v>1108</v>
      </c>
      <c r="G30" s="61">
        <f>'[1]Исходный для набора'!P35</f>
        <v>11.870145631067961</v>
      </c>
      <c r="H30" s="63">
        <f>'[1]Исходный для набора'!Q35</f>
        <v>0.14927184466019483</v>
      </c>
      <c r="I30" s="61">
        <f>'[1]Исходный для набора'!R35</f>
        <v>11.462093862815884</v>
      </c>
      <c r="J30" s="61">
        <f>'[1]Исходный для набора'!T35</f>
        <v>-2.9189999999999987</v>
      </c>
      <c r="K30" s="61">
        <f>'[1]Исходный для набора'!U35</f>
        <v>0.40805176825207745</v>
      </c>
      <c r="L30" s="61">
        <f>'[1]Исходный для набора'!V35</f>
        <v>12.87</v>
      </c>
      <c r="M30" s="64">
        <f>'[1]Исходный для набора'!W35</f>
        <v>9.6579999999999995</v>
      </c>
      <c r="N30" s="65">
        <f>'[1]Исходный для набора'!X35</f>
        <v>1356</v>
      </c>
      <c r="O30" s="64">
        <f>'[1]Исходный для набора'!Y35</f>
        <v>13</v>
      </c>
    </row>
    <row r="31" spans="1:21" ht="18.75" x14ac:dyDescent="0.3">
      <c r="A31" s="60" t="s">
        <v>42</v>
      </c>
      <c r="B31" s="61">
        <f>'[1]Исходный для набора'!H16</f>
        <v>20.05</v>
      </c>
      <c r="C31" s="61">
        <f>'[1]Исходный для набора'!I16</f>
        <v>0.40000000000000213</v>
      </c>
      <c r="D31" s="61">
        <f>'[1]Исходный для набора'!J16</f>
        <v>19.3</v>
      </c>
      <c r="E31" s="62">
        <f>'[1]Исходный для набора'!M16</f>
        <v>1782</v>
      </c>
      <c r="F31" s="62">
        <f>'[1]Исходный для набора'!N16</f>
        <v>1307</v>
      </c>
      <c r="G31" s="61">
        <f>'[1]Исходный для набора'!P16</f>
        <v>11.251402918069585</v>
      </c>
      <c r="H31" s="63">
        <f>'[1]Исходный для набора'!Q16</f>
        <v>0.22446689113355944</v>
      </c>
      <c r="I31" s="61">
        <f>'[1]Исходный для набора'!R16</f>
        <v>14.76664116296863</v>
      </c>
      <c r="J31" s="61">
        <f>'[1]Исходный для набора'!T16</f>
        <v>0.75</v>
      </c>
      <c r="K31" s="61">
        <f>'[1]Исходный для набора'!U16</f>
        <v>-3.5152382448990451</v>
      </c>
      <c r="L31" s="61">
        <f>'[1]Исходный для набора'!V16</f>
        <v>21.6</v>
      </c>
      <c r="M31" s="64">
        <f>'[1]Исходный для набора'!W16</f>
        <v>19.649999999999999</v>
      </c>
      <c r="N31" s="65">
        <f>'[1]Исходный для набора'!X16</f>
        <v>1227</v>
      </c>
      <c r="O31" s="64">
        <f>'[1]Исходный для набора'!Y16</f>
        <v>19.2</v>
      </c>
    </row>
    <row r="32" spans="1:21" ht="18.75" x14ac:dyDescent="0.3">
      <c r="A32" s="60" t="s">
        <v>43</v>
      </c>
      <c r="B32" s="61">
        <f>'[1]Исходный для набора'!H13</f>
        <v>2.96</v>
      </c>
      <c r="C32" s="61">
        <f>'[1]Исходный для набора'!I13</f>
        <v>0</v>
      </c>
      <c r="D32" s="61">
        <f>'[1]Исходный для набора'!J13</f>
        <v>4.4000000000000004</v>
      </c>
      <c r="E32" s="62">
        <f>'[1]Исходный для набора'!M13</f>
        <v>262</v>
      </c>
      <c r="F32" s="62">
        <f>'[1]Исходный для набора'!N13</f>
        <v>379</v>
      </c>
      <c r="G32" s="61">
        <f>'[1]Исходный для набора'!P13</f>
        <v>11.297709923664122</v>
      </c>
      <c r="H32" s="63">
        <f>'[1]Исходный для набора'!Q13</f>
        <v>0</v>
      </c>
      <c r="I32" s="61">
        <f>'[1]Исходный для набора'!R13</f>
        <v>11.609498680738788</v>
      </c>
      <c r="J32" s="61">
        <f>'[1]Исходный для набора'!T13</f>
        <v>-1.4400000000000004</v>
      </c>
      <c r="K32" s="61">
        <f>'[1]Исходный для набора'!U13</f>
        <v>-0.31178875707466602</v>
      </c>
      <c r="L32" s="61">
        <f>'[1]Исходный для набора'!V13</f>
        <v>2.6</v>
      </c>
      <c r="M32" s="64">
        <f>'[1]Исходный для набора'!W13</f>
        <v>2.96</v>
      </c>
      <c r="N32" s="65">
        <f>'[1]Исходный для набора'!X13</f>
        <v>378</v>
      </c>
      <c r="O32" s="64">
        <f>'[1]Исходный для набора'!Y13</f>
        <v>4.5999999999999996</v>
      </c>
    </row>
    <row r="33" spans="1:15" ht="18.75" x14ac:dyDescent="0.3">
      <c r="A33" s="60" t="s">
        <v>44</v>
      </c>
      <c r="B33" s="61">
        <f>'[1]Исходный для набора'!H27</f>
        <v>10.1</v>
      </c>
      <c r="C33" s="61">
        <f>'[1]Исходный для набора'!I27</f>
        <v>-0.16000000000000014</v>
      </c>
      <c r="D33" s="61">
        <f>'[1]Исходный для набора'!J27</f>
        <v>10.3</v>
      </c>
      <c r="E33" s="62">
        <f>'[1]Исходный для набора'!M27</f>
        <v>725</v>
      </c>
      <c r="F33" s="62">
        <f>'[1]Исходный для набора'!N27</f>
        <v>760</v>
      </c>
      <c r="G33" s="61">
        <f>'[1]Исходный для набора'!P27</f>
        <v>13.931034482758619</v>
      </c>
      <c r="H33" s="63">
        <f>'[1]Исходный для набора'!Q27</f>
        <v>-0.22068965517241423</v>
      </c>
      <c r="I33" s="61">
        <f>'[1]Исходный для набора'!R27</f>
        <v>13.55263157894737</v>
      </c>
      <c r="J33" s="61">
        <f>'[1]Исходный для набора'!T27</f>
        <v>-0.20000000000000107</v>
      </c>
      <c r="K33" s="61">
        <f>'[1]Исходный для набора'!U27</f>
        <v>0.3784029038112493</v>
      </c>
      <c r="L33" s="61">
        <f>'[1]Исходный для набора'!V27</f>
        <v>11.24</v>
      </c>
      <c r="M33" s="64">
        <f>'[1]Исходный для набора'!W27</f>
        <v>10.26</v>
      </c>
      <c r="N33" s="65">
        <f>'[1]Исходный для набора'!X27</f>
        <v>760</v>
      </c>
      <c r="O33" s="64">
        <f>'[1]Исходный для набора'!Y27</f>
        <v>11.7</v>
      </c>
    </row>
    <row r="34" spans="1:15" s="74" customFormat="1" ht="18.75" x14ac:dyDescent="0.3">
      <c r="A34" s="67" t="s">
        <v>45</v>
      </c>
      <c r="B34" s="68">
        <f>SUM(B28:B33)</f>
        <v>101.65099999999998</v>
      </c>
      <c r="C34" s="68">
        <f>B34-M34</f>
        <v>0.58299999999999841</v>
      </c>
      <c r="D34" s="68">
        <f>SUM(D28:D33)</f>
        <v>104.63</v>
      </c>
      <c r="E34" s="69">
        <f>SUM(E28:E33)</f>
        <v>7564</v>
      </c>
      <c r="F34" s="69">
        <f>SUM(F28:F33)</f>
        <v>7558</v>
      </c>
      <c r="G34" s="68">
        <f>B34/E34*1000</f>
        <v>13.438789000528818</v>
      </c>
      <c r="H34" s="70">
        <f>G34-(M34/E34*1000)</f>
        <v>7.7075621364356195E-2</v>
      </c>
      <c r="I34" s="68">
        <f>D34/F34*1000</f>
        <v>13.843609420481608</v>
      </c>
      <c r="J34" s="68">
        <f>B34-D34</f>
        <v>-2.9790000000000134</v>
      </c>
      <c r="K34" s="71">
        <f>G34-I34</f>
        <v>-0.40482041995278983</v>
      </c>
      <c r="L34" s="68">
        <f>SUM(L28:L33)</f>
        <v>106.27999999999999</v>
      </c>
      <c r="M34" s="73">
        <f>SUM(M28:M33)</f>
        <v>101.06799999999998</v>
      </c>
      <c r="N34" s="72">
        <f>SUM(N28:N33)</f>
        <v>7793</v>
      </c>
      <c r="O34" s="73">
        <f>SUM(O28:O33)</f>
        <v>105.3</v>
      </c>
    </row>
    <row r="35" spans="1:15" ht="18.75" x14ac:dyDescent="0.3">
      <c r="A35" s="60" t="s">
        <v>46</v>
      </c>
      <c r="B35" s="61">
        <f>'[1]Исходный для набора'!H17</f>
        <v>2.54</v>
      </c>
      <c r="C35" s="61">
        <f>'[1]Исходный для набора'!I17</f>
        <v>0</v>
      </c>
      <c r="D35" s="61">
        <f>'[1]Исходный для набора'!J17</f>
        <v>2.72</v>
      </c>
      <c r="E35" s="62">
        <f>'[1]Исходный для набора'!M17</f>
        <v>152</v>
      </c>
      <c r="F35" s="62">
        <f>'[1]Исходный для набора'!N17</f>
        <v>185</v>
      </c>
      <c r="G35" s="61">
        <f>'[1]Исходный для набора'!P17</f>
        <v>16.710526315789473</v>
      </c>
      <c r="H35" s="63">
        <f>'[1]Исходный для набора'!Q17</f>
        <v>0</v>
      </c>
      <c r="I35" s="61">
        <f>'[1]Исходный для набора'!R17</f>
        <v>14.702702702702704</v>
      </c>
      <c r="J35" s="61">
        <f>'[1]Исходный для набора'!T17</f>
        <v>-0.18000000000000016</v>
      </c>
      <c r="K35" s="61">
        <f>'[1]Исходный для набора'!U17</f>
        <v>2.007823613086769</v>
      </c>
      <c r="L35" s="61">
        <f>'[1]Исходный для набора'!V17</f>
        <v>2.11</v>
      </c>
      <c r="M35" s="64">
        <f>'[1]Исходный для набора'!W17</f>
        <v>2.54</v>
      </c>
      <c r="N35" s="65">
        <f>'[1]Исходный для набора'!X17</f>
        <v>186</v>
      </c>
      <c r="O35" s="64">
        <f>'[1]Исходный для набора'!Y17</f>
        <v>2.9</v>
      </c>
    </row>
    <row r="36" spans="1:15" ht="18.75" x14ac:dyDescent="0.3">
      <c r="A36" s="60" t="s">
        <v>47</v>
      </c>
      <c r="B36" s="61">
        <f>'[1]Исходный для набора'!H22</f>
        <v>0.3</v>
      </c>
      <c r="C36" s="61">
        <f>'[1]Исходный для набора'!I22</f>
        <v>0</v>
      </c>
      <c r="D36" s="61">
        <f>'[1]Исходный для набора'!J22</f>
        <v>0.3</v>
      </c>
      <c r="E36" s="62">
        <f>'[1]Исходный для набора'!M22</f>
        <v>38</v>
      </c>
      <c r="F36" s="62">
        <f>'[1]Исходный для набора'!N22</f>
        <v>41</v>
      </c>
      <c r="G36" s="61">
        <f>'[1]Исходный для набора'!P22</f>
        <v>7.8947368421052637</v>
      </c>
      <c r="H36" s="63">
        <f>'[1]Исходный для набора'!Q22</f>
        <v>0</v>
      </c>
      <c r="I36" s="61">
        <f>'[1]Исходный для набора'!R22</f>
        <v>7.3170731707317067</v>
      </c>
      <c r="J36" s="61">
        <f>'[1]Исходный для набора'!T22</f>
        <v>0</v>
      </c>
      <c r="K36" s="61">
        <f>'[1]Исходный для набора'!U22</f>
        <v>0.57766367137355701</v>
      </c>
      <c r="L36" s="61">
        <f>'[1]Исходный для набора'!V22</f>
        <v>0.2</v>
      </c>
      <c r="M36" s="64">
        <f>'[1]Исходный для набора'!W22</f>
        <v>0.3</v>
      </c>
      <c r="N36" s="65">
        <f>'[1]Исходный для набора'!X22</f>
        <v>38</v>
      </c>
      <c r="O36" s="64">
        <f>'[1]Исходный для набора'!Y22</f>
        <v>0.3</v>
      </c>
    </row>
    <row r="37" spans="1:15" ht="18.75" x14ac:dyDescent="0.3">
      <c r="A37" s="60" t="s">
        <v>48</v>
      </c>
      <c r="B37" s="61">
        <f>'[1]Исходный для набора'!H32</f>
        <v>0.56000000000000005</v>
      </c>
      <c r="C37" s="61">
        <f>'[1]Исходный для набора'!I32</f>
        <v>0</v>
      </c>
      <c r="D37" s="61">
        <f>'[1]Исходный для набора'!J32</f>
        <v>1.1200000000000001</v>
      </c>
      <c r="E37" s="62">
        <f>'[1]Исходный для набора'!M32</f>
        <v>76</v>
      </c>
      <c r="F37" s="62">
        <f>'[1]Исходный для набора'!N32</f>
        <v>108</v>
      </c>
      <c r="G37" s="61">
        <f>'[1]Исходный для набора'!P32</f>
        <v>7.3684210526315796</v>
      </c>
      <c r="H37" s="63">
        <f>'[1]Исходный для набора'!Q32</f>
        <v>0</v>
      </c>
      <c r="I37" s="61">
        <f>'[1]Исходный для набора'!R32</f>
        <v>10.370370370370372</v>
      </c>
      <c r="J37" s="61">
        <f>'[1]Исходный для набора'!T32</f>
        <v>-0.56000000000000005</v>
      </c>
      <c r="K37" s="61">
        <f>'[1]Исходный для набора'!U32</f>
        <v>-3.0019493177387924</v>
      </c>
      <c r="L37" s="61">
        <f>'[1]Исходный для набора'!V32</f>
        <v>0.22</v>
      </c>
      <c r="M37" s="64">
        <f>'[1]Исходный для набора'!W32</f>
        <v>0.56000000000000005</v>
      </c>
      <c r="N37" s="65">
        <f>'[1]Исходный для набора'!X32</f>
        <v>102</v>
      </c>
      <c r="O37" s="64">
        <f>'[1]Исходный для набора'!Y32</f>
        <v>1.3</v>
      </c>
    </row>
    <row r="38" spans="1:15" ht="18.75" x14ac:dyDescent="0.3">
      <c r="A38" s="67" t="s">
        <v>49</v>
      </c>
      <c r="B38" s="68">
        <f>SUM(B35:B37)</f>
        <v>3.4</v>
      </c>
      <c r="C38" s="68">
        <f>B38-M38</f>
        <v>0</v>
      </c>
      <c r="D38" s="68">
        <f>SUM(D35:D37)</f>
        <v>4.1400000000000006</v>
      </c>
      <c r="E38" s="69">
        <f>SUM(E35:E37)</f>
        <v>266</v>
      </c>
      <c r="F38" s="69">
        <f>SUM(F35:F37)</f>
        <v>334</v>
      </c>
      <c r="G38" s="68">
        <f>B38/E38*1000</f>
        <v>12.781954887218046</v>
      </c>
      <c r="H38" s="70">
        <f>G38-(M38/E38*1000)</f>
        <v>0</v>
      </c>
      <c r="I38" s="68">
        <f>D38/F38*1000</f>
        <v>12.395209580838324</v>
      </c>
      <c r="J38" s="68">
        <f>B38-D38</f>
        <v>-0.74000000000000066</v>
      </c>
      <c r="K38" s="71">
        <f>G38-I38</f>
        <v>0.38674530637972104</v>
      </c>
      <c r="L38" s="68">
        <f>SUM(L35:L37)</f>
        <v>2.5300000000000002</v>
      </c>
      <c r="M38" s="73">
        <f>SUM(M35:M37)</f>
        <v>3.4</v>
      </c>
      <c r="N38" s="72">
        <f>SUM(N35:N37)</f>
        <v>326</v>
      </c>
      <c r="O38" s="73">
        <f>SUM(O35:O37)</f>
        <v>4.5</v>
      </c>
    </row>
    <row r="39" spans="1:15" ht="18.75" x14ac:dyDescent="0.3">
      <c r="A39" s="60" t="s">
        <v>50</v>
      </c>
      <c r="B39" s="61">
        <f>'[1]Исходный для набора'!H18</f>
        <v>1.57</v>
      </c>
      <c r="C39" s="61">
        <f>'[1]Исходный для набора'!I18</f>
        <v>0</v>
      </c>
      <c r="D39" s="61">
        <f>'[1]Исходный для набора'!J18</f>
        <v>5.18</v>
      </c>
      <c r="E39" s="62">
        <f>'[1]Исходный для набора'!M18</f>
        <v>216</v>
      </c>
      <c r="F39" s="62">
        <f>'[1]Исходный для набора'!N18</f>
        <v>849</v>
      </c>
      <c r="G39" s="61">
        <f>'[1]Исходный для набора'!P18</f>
        <v>7.268518518518519</v>
      </c>
      <c r="H39" s="63">
        <f>'[1]Исходный для набора'!Q18</f>
        <v>0</v>
      </c>
      <c r="I39" s="61">
        <f>'[1]Исходный для набора'!R18</f>
        <v>6.1012956419316833</v>
      </c>
      <c r="J39" s="61">
        <f>'[1]Исходный для набора'!T18</f>
        <v>-3.6099999999999994</v>
      </c>
      <c r="K39" s="61">
        <f>'[1]Исходный для набора'!U18</f>
        <v>1.1672228765868358</v>
      </c>
      <c r="L39" s="61">
        <f>'[1]Исходный для набора'!V18</f>
        <v>1.04</v>
      </c>
      <c r="M39" s="64">
        <f>'[1]Исходный для набора'!W18</f>
        <v>1.57</v>
      </c>
      <c r="N39" s="65">
        <f>'[1]Исходный для набора'!X18</f>
        <v>836</v>
      </c>
      <c r="O39" s="64">
        <f>'[1]Исходный для набора'!Y18</f>
        <v>7.7</v>
      </c>
    </row>
    <row r="40" spans="1:15" ht="18.75" x14ac:dyDescent="0.3">
      <c r="A40" s="60" t="s">
        <v>51</v>
      </c>
      <c r="B40" s="61">
        <f>'[1]Исходный для набора'!H41</f>
        <v>169.34</v>
      </c>
      <c r="C40" s="61">
        <f>'[1]Исходный для набора'!I41</f>
        <v>0.20000000000001705</v>
      </c>
      <c r="D40" s="61">
        <f>'[1]Исходный для набора'!J41</f>
        <v>167.12</v>
      </c>
      <c r="E40" s="62">
        <f>'[1]Исходный для набора'!M41</f>
        <v>6443</v>
      </c>
      <c r="F40" s="62">
        <f>'[1]Исходный для набора'!N41</f>
        <v>5746</v>
      </c>
      <c r="G40" s="61">
        <f>'[1]Исходный для набора'!P41</f>
        <v>26.282787521340989</v>
      </c>
      <c r="H40" s="63">
        <f>'[1]Исходный для набора'!Q41</f>
        <v>3.1041440322830738E-2</v>
      </c>
      <c r="I40" s="61">
        <f>'[1]Исходный для набора'!R41</f>
        <v>29.08458057779325</v>
      </c>
      <c r="J40" s="61">
        <f>'[1]Исходный для набора'!T41</f>
        <v>2.2199999999999989</v>
      </c>
      <c r="K40" s="75">
        <f>'[1]Исходный для набора'!U41</f>
        <v>-2.8017930564522615</v>
      </c>
      <c r="L40" s="61">
        <f>'[1]Исходный для набора'!V41</f>
        <v>170.62</v>
      </c>
      <c r="M40" s="64">
        <f>'[1]Исходный для набора'!W41</f>
        <v>169.14</v>
      </c>
      <c r="N40" s="65">
        <f>'[1]Исходный для набора'!X41</f>
        <v>5923</v>
      </c>
      <c r="O40" s="64">
        <f>'[1]Исходный для набора'!Y41</f>
        <v>166.1</v>
      </c>
    </row>
    <row r="41" spans="1:15" ht="18.75" x14ac:dyDescent="0.3">
      <c r="A41" s="60" t="s">
        <v>52</v>
      </c>
      <c r="B41" s="61">
        <f>'[1]Исходный для набора'!H28</f>
        <v>41.484000000000002</v>
      </c>
      <c r="C41" s="61">
        <f>'[1]Исходный для набора'!I28</f>
        <v>7.3000000000000398E-2</v>
      </c>
      <c r="D41" s="61">
        <f>'[1]Исходный для набора'!J28</f>
        <v>39.44</v>
      </c>
      <c r="E41" s="62">
        <f>'[1]Исходный для набора'!M28</f>
        <v>2646</v>
      </c>
      <c r="F41" s="62">
        <f>'[1]Исходный для набора'!N28</f>
        <v>2583</v>
      </c>
      <c r="G41" s="61">
        <f>'[1]Исходный для набора'!P28</f>
        <v>15.678004535147394</v>
      </c>
      <c r="H41" s="63">
        <f>'[1]Исходный для набора'!Q28</f>
        <v>2.7588813303101034E-2</v>
      </c>
      <c r="I41" s="61">
        <f>'[1]Исходный для набора'!R28</f>
        <v>15.26906697638405</v>
      </c>
      <c r="J41" s="61">
        <f>'[1]Исходный для набора'!T28</f>
        <v>2.044000000000004</v>
      </c>
      <c r="K41" s="61">
        <f>'[1]Исходный для набора'!U28</f>
        <v>0.40893755876334481</v>
      </c>
      <c r="L41" s="61">
        <f>'[1]Исходный для набора'!V28</f>
        <v>31.303999999999998</v>
      </c>
      <c r="M41" s="64">
        <f>'[1]Исходный для набора'!W28</f>
        <v>41.411000000000001</v>
      </c>
      <c r="N41" s="65">
        <f>'[1]Исходный для набора'!X28</f>
        <v>2582</v>
      </c>
      <c r="O41" s="64">
        <f>'[1]Исходный для набора'!Y28</f>
        <v>38.700000000000003</v>
      </c>
    </row>
    <row r="42" spans="1:15" ht="18.75" x14ac:dyDescent="0.3">
      <c r="A42" s="60" t="s">
        <v>53</v>
      </c>
      <c r="B42" s="61">
        <f>'[1]Исходный для набора'!H19</f>
        <v>0.80500000000000005</v>
      </c>
      <c r="C42" s="61">
        <f>'[1]Исходный для набора'!I19</f>
        <v>3.0000000000000027E-2</v>
      </c>
      <c r="D42" s="76">
        <f>'[1]Исходный для набора'!J19</f>
        <v>0.91</v>
      </c>
      <c r="E42" s="62">
        <f>'[1]Исходный для набора'!M19</f>
        <v>113</v>
      </c>
      <c r="F42" s="62">
        <f>'[1]Исходный для набора'!N19</f>
        <v>150</v>
      </c>
      <c r="G42" s="61">
        <f>'[1]Исходный для набора'!P19</f>
        <v>7.1238938053097351</v>
      </c>
      <c r="H42" s="63">
        <f>'[1]Исходный для набора'!Q19</f>
        <v>0.26548672566371767</v>
      </c>
      <c r="I42" s="61">
        <f>'[1]Исходный для набора'!R19</f>
        <v>6.0666666666666673</v>
      </c>
      <c r="J42" s="61">
        <f>'[1]Исходный для набора'!T19</f>
        <v>-0.10499999999999998</v>
      </c>
      <c r="K42" s="61">
        <f>'[1]Исходный для набора'!U19</f>
        <v>1.0572271386430678</v>
      </c>
      <c r="L42" s="61">
        <f>'[1]Исходный для набора'!V19</f>
        <v>0.66900000000000004</v>
      </c>
      <c r="M42" s="64">
        <f>'[1]Исходный для набора'!W19</f>
        <v>0.77500000000000002</v>
      </c>
      <c r="N42" s="65">
        <f>'[1]Исходный для набора'!X19</f>
        <v>150</v>
      </c>
      <c r="O42" s="64">
        <f>'[1]Исходный для набора'!Y19</f>
        <v>1.4</v>
      </c>
    </row>
    <row r="43" spans="1:15" ht="18.75" x14ac:dyDescent="0.3">
      <c r="A43" s="60" t="s">
        <v>54</v>
      </c>
      <c r="B43" s="61">
        <f>'[1]Исходный для набора'!H26</f>
        <v>146.66</v>
      </c>
      <c r="C43" s="61">
        <f>'[1]Исходный для набора'!I26</f>
        <v>1.1500000000000057</v>
      </c>
      <c r="D43" s="61">
        <f>'[1]Исходный для набора'!J26</f>
        <v>120.82</v>
      </c>
      <c r="E43" s="62">
        <f>'[1]Исходный для набора'!M26</f>
        <v>7081</v>
      </c>
      <c r="F43" s="62">
        <f>'[1]Исходный для набора'!N26</f>
        <v>7287</v>
      </c>
      <c r="G43" s="61">
        <f>'[1]Исходный для набора'!P26</f>
        <v>20.711763875158876</v>
      </c>
      <c r="H43" s="63">
        <f>'[1]Исходный для набора'!Q26</f>
        <v>0.16240643976839664</v>
      </c>
      <c r="I43" s="61">
        <f>'[1]Исходный для набора'!R26</f>
        <v>16.58021133525456</v>
      </c>
      <c r="J43" s="61">
        <f>'[1]Исходный для набора'!T26</f>
        <v>25.840000000000003</v>
      </c>
      <c r="K43" s="61">
        <f>'[1]Исходный для набора'!U26</f>
        <v>4.131552539904316</v>
      </c>
      <c r="L43" s="61">
        <f>'[1]Исходный для набора'!V26</f>
        <v>136.68</v>
      </c>
      <c r="M43" s="64">
        <f>'[1]Исходный для набора'!W26</f>
        <v>145.51</v>
      </c>
      <c r="N43" s="65">
        <f>'[1]Исходный для набора'!X26</f>
        <v>7298</v>
      </c>
      <c r="O43" s="64">
        <f>'[1]Исходный для набора'!Y26</f>
        <v>117</v>
      </c>
    </row>
    <row r="44" spans="1:15" ht="18.75" x14ac:dyDescent="0.3">
      <c r="A44" s="60" t="s">
        <v>55</v>
      </c>
      <c r="B44" s="61">
        <f>'[1]Исходный для набора'!H25</f>
        <v>90.5</v>
      </c>
      <c r="C44" s="61">
        <f>'[1]Исходный для набора'!I25</f>
        <v>1.2999999999999972</v>
      </c>
      <c r="D44" s="61">
        <f>'[1]Исходный для набора'!J25</f>
        <v>93.7</v>
      </c>
      <c r="E44" s="62">
        <f>'[1]Исходный для набора'!M25</f>
        <v>4299</v>
      </c>
      <c r="F44" s="62">
        <f>'[1]Исходный для набора'!N25</f>
        <v>4299</v>
      </c>
      <c r="G44" s="61">
        <f>'[1]Исходный для набора'!P25</f>
        <v>21.051407304024192</v>
      </c>
      <c r="H44" s="63">
        <f>'[1]Исходный для набора'!Q25</f>
        <v>0.30239590602465682</v>
      </c>
      <c r="I44" s="61">
        <f>'[1]Исходный для набора'!R25</f>
        <v>21.795766457315654</v>
      </c>
      <c r="J44" s="61">
        <f>'[1]Исходный для набора'!T25</f>
        <v>-3.2000000000000028</v>
      </c>
      <c r="K44" s="61">
        <f>'[1]Исходный для набора'!U25</f>
        <v>-0.74435915329146241</v>
      </c>
      <c r="L44" s="61">
        <f>'[1]Исходный для набора'!V25</f>
        <v>91.7</v>
      </c>
      <c r="M44" s="64">
        <f>'[1]Исходный для набора'!W25</f>
        <v>89.2</v>
      </c>
      <c r="N44" s="65">
        <f>'[1]Исходный для набора'!X25</f>
        <v>4038</v>
      </c>
      <c r="O44" s="64">
        <f>'[1]Исходный для набора'!Y25</f>
        <v>89.1</v>
      </c>
    </row>
    <row r="45" spans="1:15" s="74" customFormat="1" ht="18.75" x14ac:dyDescent="0.3">
      <c r="A45" s="67" t="s">
        <v>56</v>
      </c>
      <c r="B45" s="68">
        <f>SUM(B39:B44)</f>
        <v>450.35900000000004</v>
      </c>
      <c r="C45" s="68">
        <f>B45-M45</f>
        <v>2.7530000000000996</v>
      </c>
      <c r="D45" s="68">
        <f>SUM(D39:D44)</f>
        <v>427.17</v>
      </c>
      <c r="E45" s="69">
        <f>SUM(E39:E44)</f>
        <v>20798</v>
      </c>
      <c r="F45" s="69">
        <f>SUM(F39:F44)</f>
        <v>20914</v>
      </c>
      <c r="G45" s="68">
        <f>B45/E45*1000</f>
        <v>21.653957111260699</v>
      </c>
      <c r="H45" s="70">
        <f>G45-(M45/E45*1000)</f>
        <v>0.13236849697086583</v>
      </c>
      <c r="I45" s="68">
        <f>D45/F45*1000</f>
        <v>20.425074113034334</v>
      </c>
      <c r="J45" s="68">
        <f>B45-D45</f>
        <v>23.189000000000021</v>
      </c>
      <c r="K45" s="71">
        <f>G45-I45</f>
        <v>1.2288829982263643</v>
      </c>
      <c r="L45" s="68">
        <f>SUM(L39:L44)</f>
        <v>432.01299999999998</v>
      </c>
      <c r="M45" s="73">
        <f>SUM(M39:M44)</f>
        <v>447.60599999999994</v>
      </c>
      <c r="N45" s="72">
        <f>SUM(N39:N44)</f>
        <v>20827</v>
      </c>
      <c r="O45" s="73">
        <f>SUM(O39:O44)</f>
        <v>420</v>
      </c>
    </row>
    <row r="46" spans="1:15" s="74" customFormat="1" ht="18.75" x14ac:dyDescent="0.25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6"/>
      <c r="M46" s="73"/>
      <c r="N46" s="72"/>
      <c r="O46" s="73"/>
    </row>
    <row r="47" spans="1:15" s="82" customFormat="1" ht="18.75" x14ac:dyDescent="0.2">
      <c r="A47" s="77" t="s">
        <v>57</v>
      </c>
      <c r="B47" s="78">
        <f>'[1]Исходный для набора'!H43</f>
        <v>1251.9129999999998</v>
      </c>
      <c r="C47" s="78">
        <f>'[1]Исходный для набора'!I43</f>
        <v>6.2639999999998963</v>
      </c>
      <c r="D47" s="78">
        <f>'[1]Исходный для набора'!J43</f>
        <v>1248.4660000000003</v>
      </c>
      <c r="E47" s="78">
        <f>'[1]Исходный для набора'!M43</f>
        <v>60004</v>
      </c>
      <c r="F47" s="78">
        <f>'[1]Исходный для набора'!N43</f>
        <v>62841</v>
      </c>
      <c r="G47" s="78">
        <f>'[1]Исходный для набора'!P43</f>
        <v>20.9</v>
      </c>
      <c r="H47" s="78">
        <f>'[1]Исходный для набора'!Q43</f>
        <v>0.14056729551363389</v>
      </c>
      <c r="I47" s="78">
        <f>'[1]Исходный для набора'!R43</f>
        <v>19.899999999999999</v>
      </c>
      <c r="J47" s="78">
        <f>'[1]Исходный для набора'!T43</f>
        <v>3.4469999999994343</v>
      </c>
      <c r="K47" s="78">
        <f>'[1]Исходный для набора'!U43</f>
        <v>1</v>
      </c>
      <c r="L47" s="78">
        <f>'[1]Исходный для набора'!V43</f>
        <v>1257.0219999999999</v>
      </c>
      <c r="M47" s="79">
        <f>'[1]Исходный для набора'!W43</f>
        <v>1245.6489999999999</v>
      </c>
      <c r="N47" s="80">
        <f>'[1]Исходный для набора'!X43</f>
        <v>64020</v>
      </c>
      <c r="O47" s="81">
        <f>'[1]Исходный для набора'!Y43</f>
        <v>1244.4999999999998</v>
      </c>
    </row>
    <row r="48" spans="1:15" ht="18.75" x14ac:dyDescent="0.3">
      <c r="A48" s="83"/>
      <c r="B48" s="83"/>
      <c r="C48" s="84"/>
      <c r="D48" s="84"/>
      <c r="E48" s="85"/>
      <c r="F48" s="85"/>
      <c r="G48" s="84"/>
      <c r="H48" s="86"/>
      <c r="I48" s="84"/>
      <c r="J48" s="87"/>
      <c r="K48" s="84"/>
      <c r="L48" s="84"/>
      <c r="M48" s="88"/>
      <c r="N48" s="66"/>
    </row>
    <row r="49" spans="1:14" ht="15" customHeight="1" x14ac:dyDescent="0.3">
      <c r="A49" s="3" t="s">
        <v>58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84"/>
      <c r="M49" s="88"/>
      <c r="N49" s="66"/>
    </row>
    <row r="50" spans="1:14" ht="15" customHeight="1" x14ac:dyDescent="0.3">
      <c r="A50" s="89"/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4"/>
      <c r="M50" s="88"/>
      <c r="N50" s="66"/>
    </row>
    <row r="51" spans="1:14" ht="32.25" customHeight="1" x14ac:dyDescent="0.3">
      <c r="A51" s="90" t="s">
        <v>59</v>
      </c>
      <c r="B51" s="91" t="s">
        <v>60</v>
      </c>
      <c r="C51" s="92"/>
      <c r="D51" s="92"/>
      <c r="E51" s="92"/>
      <c r="F51" s="92"/>
      <c r="G51" s="93"/>
      <c r="H51" s="94" t="s">
        <v>61</v>
      </c>
      <c r="I51" s="95"/>
      <c r="J51" s="95"/>
      <c r="K51" s="96"/>
      <c r="L51" s="97"/>
      <c r="M51" s="88"/>
      <c r="N51" s="66"/>
    </row>
    <row r="52" spans="1:14" ht="30.75" customHeight="1" x14ac:dyDescent="0.2">
      <c r="A52" s="98"/>
      <c r="B52" s="99" t="str">
        <f>'[1]Исходный для набора'!I3</f>
        <v xml:space="preserve"> на 26 августа</v>
      </c>
      <c r="C52" s="100"/>
      <c r="D52" s="100"/>
      <c r="E52" s="100"/>
      <c r="F52" s="100"/>
      <c r="G52" s="101"/>
      <c r="H52" s="99"/>
      <c r="I52" s="100"/>
      <c r="J52" s="100"/>
      <c r="K52" s="101"/>
      <c r="L52" s="11"/>
      <c r="M52" s="88"/>
      <c r="N52" s="66"/>
    </row>
    <row r="53" spans="1:14" ht="30" customHeight="1" x14ac:dyDescent="0.2">
      <c r="A53" s="102"/>
      <c r="B53" s="103" t="s">
        <v>62</v>
      </c>
      <c r="C53" s="104"/>
      <c r="D53" s="103" t="s">
        <v>63</v>
      </c>
      <c r="E53" s="105"/>
      <c r="F53" s="105"/>
      <c r="G53" s="104"/>
      <c r="H53" s="103" t="str">
        <f>E6</f>
        <v>на 1 августа</v>
      </c>
      <c r="I53" s="105"/>
      <c r="J53" s="105"/>
      <c r="K53" s="104"/>
      <c r="L53" s="11"/>
      <c r="M53" s="88"/>
      <c r="N53" s="66"/>
    </row>
    <row r="54" spans="1:14" ht="15" customHeight="1" x14ac:dyDescent="0.3">
      <c r="A54" s="106" t="s">
        <v>64</v>
      </c>
      <c r="B54" s="103" t="s">
        <v>17</v>
      </c>
      <c r="C54" s="104"/>
      <c r="D54" s="103" t="s">
        <v>17</v>
      </c>
      <c r="E54" s="104"/>
      <c r="F54" s="107" t="s">
        <v>65</v>
      </c>
      <c r="G54" s="108"/>
      <c r="H54" s="109" t="s">
        <v>66</v>
      </c>
      <c r="I54" s="110"/>
      <c r="J54" s="110"/>
      <c r="K54" s="111"/>
      <c r="L54" s="84"/>
      <c r="M54" s="88"/>
      <c r="N54" s="66"/>
    </row>
    <row r="55" spans="1:14" ht="15" customHeight="1" x14ac:dyDescent="0.3">
      <c r="A55" s="112" t="str">
        <f>'[1]Исходный для набора'!A48</f>
        <v>2024 г</v>
      </c>
      <c r="B55" s="113">
        <f>B47</f>
        <v>1251.9129999999998</v>
      </c>
      <c r="C55" s="114"/>
      <c r="D55" s="115">
        <f>'[1]Исходный для набора'!H48</f>
        <v>308026.21299999999</v>
      </c>
      <c r="E55" s="116"/>
      <c r="F55" s="117">
        <f>D55-D56</f>
        <v>918.24699999997392</v>
      </c>
      <c r="G55" s="118"/>
      <c r="H55" s="119">
        <f>E47</f>
        <v>60004</v>
      </c>
      <c r="I55" s="120"/>
      <c r="J55" s="120"/>
      <c r="K55" s="121"/>
      <c r="L55" s="122"/>
      <c r="M55" s="88"/>
      <c r="N55" s="66"/>
    </row>
    <row r="56" spans="1:14" ht="15" customHeight="1" x14ac:dyDescent="0.3">
      <c r="A56" s="112" t="str">
        <f>'[1]Исходный для набора'!A49</f>
        <v>2023 г</v>
      </c>
      <c r="B56" s="113">
        <f>D47</f>
        <v>1248.4660000000003</v>
      </c>
      <c r="C56" s="114"/>
      <c r="D56" s="115">
        <f>'[1]Исходный для набора'!H49</f>
        <v>307107.96600000001</v>
      </c>
      <c r="E56" s="116"/>
      <c r="F56" s="123"/>
      <c r="G56" s="124"/>
      <c r="H56" s="119">
        <f>F47</f>
        <v>62841</v>
      </c>
      <c r="I56" s="120"/>
      <c r="J56" s="120"/>
      <c r="K56" s="121"/>
      <c r="L56" s="122"/>
      <c r="M56" s="88"/>
      <c r="N56" s="66"/>
    </row>
    <row r="57" spans="1:14" ht="15" customHeight="1" x14ac:dyDescent="0.3">
      <c r="A57" s="112" t="str">
        <f>'[1]Исходный для набора'!A50</f>
        <v>2022 г</v>
      </c>
      <c r="B57" s="113">
        <f>'[1]Исходный для набора'!J46</f>
        <v>1244.4999999999998</v>
      </c>
      <c r="C57" s="114"/>
      <c r="D57" s="115">
        <f>'[1]Исходный для набора'!H50</f>
        <v>284191.5</v>
      </c>
      <c r="E57" s="116"/>
      <c r="F57" s="123"/>
      <c r="G57" s="124"/>
      <c r="H57" s="119">
        <v>70223</v>
      </c>
      <c r="I57" s="120"/>
      <c r="J57" s="120"/>
      <c r="K57" s="121"/>
      <c r="L57" s="122"/>
      <c r="M57" s="88"/>
      <c r="N57" s="66"/>
    </row>
    <row r="58" spans="1:14" x14ac:dyDescent="0.2">
      <c r="A58" s="125"/>
      <c r="B58" s="125"/>
      <c r="C58" s="88"/>
      <c r="D58" s="88"/>
      <c r="E58" s="126"/>
      <c r="F58" s="126"/>
      <c r="G58" s="88"/>
      <c r="H58" s="88"/>
      <c r="I58" s="88"/>
      <c r="J58" s="127"/>
      <c r="K58" s="88"/>
      <c r="L58" s="88"/>
      <c r="M58" s="88"/>
      <c r="N58" s="66"/>
    </row>
    <row r="59" spans="1:14" x14ac:dyDescent="0.2">
      <c r="A59" s="128"/>
      <c r="B59" s="128"/>
      <c r="C59" s="128"/>
      <c r="D59" s="128"/>
      <c r="E59" s="128"/>
      <c r="F59" s="128"/>
      <c r="G59" s="128"/>
      <c r="H59" s="128"/>
      <c r="I59" s="128"/>
      <c r="J59" s="128"/>
      <c r="K59" s="128"/>
      <c r="L59" s="128"/>
    </row>
    <row r="60" spans="1:14" x14ac:dyDescent="0.2">
      <c r="A60" s="128"/>
      <c r="B60" s="128"/>
      <c r="C60" s="128"/>
      <c r="D60" s="128"/>
      <c r="E60" s="128"/>
      <c r="F60" s="128"/>
      <c r="G60" s="128"/>
      <c r="H60" s="128"/>
      <c r="I60" s="128"/>
      <c r="J60" s="128"/>
      <c r="K60" s="128"/>
      <c r="L60" s="128"/>
    </row>
    <row r="61" spans="1:14" x14ac:dyDescent="0.2">
      <c r="A61" s="128"/>
      <c r="B61" s="128"/>
      <c r="C61" s="128"/>
      <c r="D61" s="128"/>
      <c r="E61" s="128"/>
      <c r="F61" s="128"/>
      <c r="G61" s="128"/>
      <c r="H61" s="128"/>
      <c r="I61" s="128"/>
      <c r="J61" s="128"/>
      <c r="K61" s="128"/>
      <c r="L61" s="128"/>
    </row>
    <row r="62" spans="1:14" x14ac:dyDescent="0.2">
      <c r="A62" s="128"/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</row>
    <row r="63" spans="1:14" x14ac:dyDescent="0.2">
      <c r="A63" s="128"/>
      <c r="B63" s="128"/>
      <c r="C63" s="128"/>
      <c r="D63" s="128"/>
      <c r="E63" s="128"/>
      <c r="F63" s="128"/>
      <c r="G63" s="128"/>
      <c r="H63" s="128"/>
      <c r="I63" s="128"/>
      <c r="J63" s="128"/>
      <c r="K63" s="128"/>
      <c r="L63" s="128"/>
    </row>
    <row r="64" spans="1:14" x14ac:dyDescent="0.2">
      <c r="A64" s="128"/>
      <c r="B64" s="128"/>
      <c r="C64" s="128"/>
      <c r="D64" s="128"/>
      <c r="E64" s="128"/>
      <c r="F64" s="128"/>
      <c r="G64" s="128"/>
      <c r="H64" s="128"/>
      <c r="I64" s="128"/>
      <c r="J64" s="128"/>
      <c r="K64" s="128"/>
      <c r="L64" s="128"/>
    </row>
    <row r="65" spans="1:12" x14ac:dyDescent="0.2">
      <c r="A65" s="128"/>
      <c r="B65" s="128"/>
      <c r="C65" s="128"/>
      <c r="D65" s="128"/>
      <c r="E65" s="128"/>
      <c r="F65" s="128"/>
      <c r="G65" s="128"/>
      <c r="H65" s="128"/>
      <c r="I65" s="128"/>
      <c r="J65" s="128"/>
      <c r="K65" s="128"/>
      <c r="L65" s="128"/>
    </row>
    <row r="66" spans="1:12" x14ac:dyDescent="0.2">
      <c r="A66" s="128"/>
      <c r="B66" s="128"/>
      <c r="C66" s="128"/>
      <c r="D66" s="128"/>
      <c r="E66" s="128"/>
      <c r="F66" s="128"/>
      <c r="G66" s="128"/>
      <c r="H66" s="128"/>
      <c r="I66" s="128"/>
      <c r="J66" s="128"/>
      <c r="K66" s="128"/>
      <c r="L66" s="128"/>
    </row>
  </sheetData>
  <sheetProtection formatCells="0" formatColumns="0" formatRows="0"/>
  <mergeCells count="46">
    <mergeCell ref="B56:C56"/>
    <mergeCell ref="D56:E56"/>
    <mergeCell ref="F56:G56"/>
    <mergeCell ref="H56:K56"/>
    <mergeCell ref="B57:C57"/>
    <mergeCell ref="D57:E57"/>
    <mergeCell ref="F57:G57"/>
    <mergeCell ref="H57:K57"/>
    <mergeCell ref="B54:C54"/>
    <mergeCell ref="D54:E54"/>
    <mergeCell ref="F54:G54"/>
    <mergeCell ref="H54:K54"/>
    <mergeCell ref="B55:C55"/>
    <mergeCell ref="D55:E55"/>
    <mergeCell ref="F55:G55"/>
    <mergeCell ref="H55:K55"/>
    <mergeCell ref="G8:I8"/>
    <mergeCell ref="A46:L46"/>
    <mergeCell ref="A49:K49"/>
    <mergeCell ref="A51:A53"/>
    <mergeCell ref="B51:G51"/>
    <mergeCell ref="H51:K52"/>
    <mergeCell ref="B52:G52"/>
    <mergeCell ref="B53:C53"/>
    <mergeCell ref="D53:G53"/>
    <mergeCell ref="H53:K53"/>
    <mergeCell ref="L5:L7"/>
    <mergeCell ref="O5:O8"/>
    <mergeCell ref="B6:B7"/>
    <mergeCell ref="C6:C7"/>
    <mergeCell ref="D6:D7"/>
    <mergeCell ref="E6:F6"/>
    <mergeCell ref="G6:G7"/>
    <mergeCell ref="H6:H7"/>
    <mergeCell ref="I6:I7"/>
    <mergeCell ref="J6:J7"/>
    <mergeCell ref="A2:K2"/>
    <mergeCell ref="A3:J3"/>
    <mergeCell ref="A5:A8"/>
    <mergeCell ref="B5:D5"/>
    <mergeCell ref="E5:F5"/>
    <mergeCell ref="G5:I5"/>
    <mergeCell ref="J5:K5"/>
    <mergeCell ref="K6:K7"/>
    <mergeCell ref="B8:D8"/>
    <mergeCell ref="E8:F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54" orientation="portrait" r:id="rId1"/>
  <headerFooter alignWithMargins="0"/>
  <rowBreaks count="1" manualBreakCount="1">
    <brk id="25" max="12" man="1"/>
  </rowBreaks>
  <colBreaks count="1" manualBreakCount="1">
    <brk id="3" min="3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В. Майстрова</dc:creator>
  <cp:lastModifiedBy>Мария В. Майстрова</cp:lastModifiedBy>
  <dcterms:created xsi:type="dcterms:W3CDTF">2024-08-26T02:10:39Z</dcterms:created>
  <dcterms:modified xsi:type="dcterms:W3CDTF">2024-08-26T02:14:12Z</dcterms:modified>
</cp:coreProperties>
</file>