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край" sheetId="1" r:id="rId1"/>
  </sheets>
  <definedNames>
    <definedName name="_xlnm._FilterDatabase" localSheetId="0" hidden="1">край!$A$8:$G$154</definedName>
    <definedName name="_xlnm.Print_Titles" localSheetId="0">край!$A:$A,край!$5:$8</definedName>
    <definedName name="_xlnm.Print_Area" localSheetId="0">край!$A$1:$E$154</definedName>
  </definedNames>
  <calcPr calcId="145621"/>
</workbook>
</file>

<file path=xl/calcChain.xml><?xml version="1.0" encoding="utf-8"?>
<calcChain xmlns="http://schemas.openxmlformats.org/spreadsheetml/2006/main">
  <c r="C141" i="1" l="1"/>
  <c r="C140" i="1" s="1"/>
  <c r="E140" i="1" s="1"/>
  <c r="B135" i="1"/>
  <c r="B134" i="1" s="1"/>
  <c r="C135" i="1"/>
  <c r="C134" i="1" s="1"/>
  <c r="B121" i="1"/>
  <c r="B122" i="1"/>
  <c r="C122" i="1"/>
  <c r="C121" i="1"/>
  <c r="C120" i="1" s="1"/>
  <c r="B103" i="1"/>
  <c r="B104" i="1"/>
  <c r="C104" i="1"/>
  <c r="C103" i="1"/>
  <c r="B94" i="1"/>
  <c r="B95" i="1"/>
  <c r="C95" i="1"/>
  <c r="E95" i="1" s="1"/>
  <c r="C94" i="1"/>
  <c r="C93" i="1" s="1"/>
  <c r="B84" i="1"/>
  <c r="B85" i="1"/>
  <c r="C85" i="1"/>
  <c r="C84" i="1"/>
  <c r="C83" i="1" s="1"/>
  <c r="B66" i="1"/>
  <c r="B67" i="1"/>
  <c r="C67" i="1"/>
  <c r="E67" i="1" s="1"/>
  <c r="C66" i="1"/>
  <c r="C65" i="1" s="1"/>
  <c r="B16" i="1"/>
  <c r="B17" i="1"/>
  <c r="B29" i="1"/>
  <c r="B28" i="1"/>
  <c r="B27" i="1" s="1"/>
  <c r="C29" i="1"/>
  <c r="D29" i="1" s="1"/>
  <c r="C28" i="1"/>
  <c r="C17" i="1"/>
  <c r="C16" i="1"/>
  <c r="E16" i="1" s="1"/>
  <c r="E14" i="1"/>
  <c r="E13" i="1"/>
  <c r="E12" i="1"/>
  <c r="E11" i="1"/>
  <c r="E10" i="1"/>
  <c r="E9" i="1"/>
  <c r="E139" i="1"/>
  <c r="E137" i="1"/>
  <c r="E138" i="1"/>
  <c r="E136" i="1"/>
  <c r="E130" i="1"/>
  <c r="E131" i="1"/>
  <c r="E132" i="1"/>
  <c r="E133" i="1"/>
  <c r="E129" i="1"/>
  <c r="E127" i="1"/>
  <c r="E128" i="1"/>
  <c r="E126" i="1"/>
  <c r="E125" i="1"/>
  <c r="E124" i="1"/>
  <c r="E119" i="1"/>
  <c r="E115" i="1"/>
  <c r="E116" i="1"/>
  <c r="E117" i="1"/>
  <c r="E118" i="1"/>
  <c r="E114" i="1"/>
  <c r="E113" i="1"/>
  <c r="E112" i="1"/>
  <c r="E110" i="1"/>
  <c r="E109" i="1"/>
  <c r="E107" i="1"/>
  <c r="E106" i="1"/>
  <c r="E101" i="1"/>
  <c r="E100" i="1"/>
  <c r="E98" i="1"/>
  <c r="E97" i="1"/>
  <c r="E90" i="1"/>
  <c r="E91" i="1"/>
  <c r="E92" i="1"/>
  <c r="E89" i="1"/>
  <c r="E88" i="1"/>
  <c r="E87" i="1"/>
  <c r="E82" i="1"/>
  <c r="E81" i="1"/>
  <c r="E79" i="1"/>
  <c r="E78" i="1"/>
  <c r="E76" i="1"/>
  <c r="E75" i="1"/>
  <c r="E73" i="1"/>
  <c r="E72" i="1"/>
  <c r="E70" i="1"/>
  <c r="E69" i="1"/>
  <c r="E60" i="1"/>
  <c r="E61" i="1"/>
  <c r="E62" i="1"/>
  <c r="E63" i="1"/>
  <c r="E64" i="1"/>
  <c r="E58" i="1"/>
  <c r="E59" i="1"/>
  <c r="E57" i="1"/>
  <c r="E56" i="1"/>
  <c r="E55" i="1"/>
  <c r="E54" i="1"/>
  <c r="E53" i="1"/>
  <c r="E52" i="1"/>
  <c r="E50" i="1"/>
  <c r="E49" i="1"/>
  <c r="E47" i="1"/>
  <c r="E46" i="1"/>
  <c r="E44" i="1"/>
  <c r="E43" i="1"/>
  <c r="E41" i="1"/>
  <c r="E40" i="1"/>
  <c r="E38" i="1"/>
  <c r="E37" i="1"/>
  <c r="E35" i="1"/>
  <c r="E34" i="1"/>
  <c r="E32" i="1"/>
  <c r="E31" i="1"/>
  <c r="E26" i="1"/>
  <c r="E25" i="1"/>
  <c r="E23" i="1"/>
  <c r="E22" i="1"/>
  <c r="E20" i="1"/>
  <c r="E19" i="1"/>
  <c r="E151" i="1"/>
  <c r="E152" i="1"/>
  <c r="E153" i="1"/>
  <c r="E154" i="1"/>
  <c r="E149" i="1"/>
  <c r="E150" i="1"/>
  <c r="E148" i="1"/>
  <c r="E147" i="1"/>
  <c r="E142" i="1"/>
  <c r="E143" i="1"/>
  <c r="E144" i="1"/>
  <c r="E145" i="1"/>
  <c r="E146" i="1"/>
  <c r="E29" i="1" l="1"/>
  <c r="B83" i="1"/>
  <c r="B65" i="1"/>
  <c r="C27" i="1"/>
  <c r="D27" i="1" s="1"/>
  <c r="E85" i="1"/>
  <c r="D122" i="1"/>
  <c r="C102" i="1"/>
  <c r="B120" i="1"/>
  <c r="D120" i="1" s="1"/>
  <c r="D121" i="1"/>
  <c r="E141" i="1"/>
  <c r="D28" i="1"/>
  <c r="B93" i="1"/>
  <c r="E93" i="1" s="1"/>
  <c r="B15" i="1"/>
  <c r="C15" i="1"/>
  <c r="B102" i="1"/>
  <c r="E135" i="1"/>
  <c r="E83" i="1"/>
  <c r="D134" i="1"/>
  <c r="D135" i="1"/>
  <c r="E134" i="1"/>
  <c r="E120" i="1"/>
  <c r="E121" i="1"/>
  <c r="E102" i="1"/>
  <c r="E103" i="1"/>
  <c r="E94" i="1"/>
  <c r="E84" i="1"/>
  <c r="E65" i="1"/>
  <c r="E66" i="1"/>
  <c r="E17" i="1"/>
  <c r="E28" i="1"/>
  <c r="E27" i="1" l="1"/>
  <c r="E15" i="1"/>
</calcChain>
</file>

<file path=xl/comments1.xml><?xml version="1.0" encoding="utf-8"?>
<comments xmlns="http://schemas.openxmlformats.org/spreadsheetml/2006/main">
  <authors>
    <author>Ольга В. Вильнер</author>
  </authors>
  <commentList>
    <comment ref="B91" authorId="0">
      <text>
        <r>
          <rPr>
            <b/>
            <sz val="9"/>
            <color indexed="81"/>
            <rFont val="Tahoma"/>
            <family val="2"/>
            <charset val="204"/>
          </rPr>
          <t>Ольга В. Вильнер:</t>
        </r>
        <r>
          <rPr>
            <sz val="9"/>
            <color indexed="81"/>
            <rFont val="Tahoma"/>
            <family val="2"/>
            <charset val="204"/>
          </rPr>
          <t xml:space="preserve">
в росписи 437 127,23915</t>
        </r>
      </text>
    </comment>
    <comment ref="B142" authorId="0">
      <text>
        <r>
          <rPr>
            <b/>
            <sz val="9"/>
            <color indexed="81"/>
            <rFont val="Tahoma"/>
            <family val="2"/>
            <charset val="204"/>
          </rPr>
          <t>Ольга В. Вильнер:</t>
        </r>
        <r>
          <rPr>
            <sz val="9"/>
            <color indexed="81"/>
            <rFont val="Tahoma"/>
            <family val="2"/>
            <charset val="204"/>
          </rPr>
          <t xml:space="preserve">
в росписи 317 400,9</t>
        </r>
      </text>
    </comment>
    <comment ref="B154" authorId="0">
      <text>
        <r>
          <rPr>
            <b/>
            <sz val="9"/>
            <color indexed="81"/>
            <rFont val="Tahoma"/>
            <family val="2"/>
            <charset val="204"/>
          </rPr>
          <t>Ольга В. Вильнер:</t>
        </r>
        <r>
          <rPr>
            <sz val="9"/>
            <color indexed="81"/>
            <rFont val="Tahoma"/>
            <family val="2"/>
            <charset val="204"/>
          </rPr>
          <t xml:space="preserve">
в росписи 242 062,4</t>
        </r>
      </text>
    </comment>
  </commentList>
</comments>
</file>

<file path=xl/sharedStrings.xml><?xml version="1.0" encoding="utf-8"?>
<sst xmlns="http://schemas.openxmlformats.org/spreadsheetml/2006/main" count="156" uniqueCount="92">
  <si>
    <t>Информация</t>
  </si>
  <si>
    <t>по состоянию на 31.12.2025</t>
  </si>
  <si>
    <t>Направление финансирования</t>
  </si>
  <si>
    <t>Начислено с начала года</t>
  </si>
  <si>
    <t>Сумма</t>
  </si>
  <si>
    <t xml:space="preserve">% испол-нения </t>
  </si>
  <si>
    <t>Государственная программа края "Развитие сельского хозяйства и регулирование рынков сельскохозяйственной продукции, сырья и продовольствия"</t>
  </si>
  <si>
    <t>краевой бюджет</t>
  </si>
  <si>
    <t>федеральный бюджет</t>
  </si>
  <si>
    <t>Прямая поддержка отрасли</t>
  </si>
  <si>
    <t>1. Региональный проект «Кадры в АПК»</t>
  </si>
  <si>
    <t xml:space="preserve"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фактически понесенных затрат на выплаты стимулирующего характера специалистам - участникам ключевого проекта в сфере агропромышленного комплекса по заключенным контрактам с агровузами, и (или) иными образовательными организациями, и (или) научными учреждениями)
</t>
  </si>
  <si>
    <t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фактически понесенных затрат по заключенным ученическим договорам и договорам о целевом обучении со студентами агровуза и (или) иных образовательных организаций)</t>
  </si>
  <si>
    <t>Субсидии на реализацию мероприятий по содействию повышения кадровой обеспеченности предприятий агропромышленного комплекса (субсидии на возмещение части фактически понесенных затрат, связанных с оплатой труда и проживанием студентов агровуза и (или) иных образовательных организаций, привлеченных для прохождения практики, в том числе производственной практики, и практической подготовки или осуществляющих трудовую деятельность не более 6 месяцев)</t>
  </si>
  <si>
    <t xml:space="preserve">2. Ведомственный проект «Развитие отраслей и техническая модернизация агропромышленного комплекса»
</t>
  </si>
  <si>
    <t xml:space="preserve">Субсидии на возмещение части затрат на производство и реализацию зерновых культур </t>
  </si>
  <si>
    <r>
      <t>Субсидии на поддержку приоритетных направлений агропромышленного комплекса и развития малых форм хозяйствования</t>
    </r>
    <r>
      <rPr>
        <i/>
        <sz val="12"/>
        <rFont val="Times New Roman"/>
        <family val="1"/>
        <charset val="204"/>
      </rPr>
      <t xml:space="preserve"> (субсидии на возмещение части затрат на поддержку переработки молока сырого крупного рогатого скота, козьего и овечьего на пищевую продукцию)</t>
    </r>
  </si>
  <si>
    <r>
      <t xml:space="preserve">Субсидии на поддержку приоритетных направлений агропромышленного комплекса и развития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производства молока)</t>
    </r>
  </si>
  <si>
    <r>
      <t>Субсидии на поддержку приоритетных направлений агропромышленного комплекса и развития малых форм хозяйствования</t>
    </r>
    <r>
      <rPr>
        <i/>
        <sz val="12"/>
        <rFont val="Times New Roman"/>
        <family val="1"/>
        <charset val="204"/>
      </rPr>
      <t xml:space="preserve"> (субсидии на возмещение части затрат на поддержку элитного семеноводства и (или) на приобретение семян, произведенных в рамках Федеральной научно-технической программы)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</si>
  <si>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племенного животноводства)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</si>
  <si>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на поддержку сельскохозяйственного страхования)</t>
    </r>
  </si>
  <si>
    <r>
      <t>Субсидии на поддержку приоритетных направлений агропромышленного комплекса и развитие малых форм хозяйствования (</t>
    </r>
    <r>
      <rPr>
        <i/>
        <sz val="12"/>
        <rFont val="Times New Roman"/>
        <family val="1"/>
        <charset val="204"/>
      </rPr>
      <t>субсидии на возмещение части затрат на поддержку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 на посевной площади, занятой зерновыми, зернобобовыми, масличными (за исключением рапса и сои), кормовыми сельскохозяйственными культурами</t>
    </r>
    <r>
      <rPr>
        <sz val="12"/>
        <rFont val="Times New Roman"/>
        <family val="1"/>
        <charset val="204"/>
      </rPr>
      <t>)</t>
    </r>
  </si>
  <si>
    <r>
      <t xml:space="preserve">Субсидии на поддержку приоритетных направлений агропромышленного комплекса и развитие малых форм хозяйствования </t>
    </r>
    <r>
      <rPr>
        <i/>
        <sz val="12"/>
        <rFont val="Times New Roman"/>
        <family val="1"/>
        <charset val="204"/>
      </rPr>
      <t>(субсидии на возмещение части затрат семейных ферм)</t>
    </r>
  </si>
  <si>
    <t>Субсидии на возмещение части затрат, связанных с проведением капитального ремонта тракторов и (или) их агрегатов, двигателей зерноуборочных и кормоуборочных комбайнов</t>
  </si>
  <si>
    <t>Расходы на закупку техники и оборудования для их последующей передачи в федеральную собственность в целях государственной поддержки сельскохозяйственного производства, осуществляемого федеральными казенными учреждениями Федеральной службы исполнения наказаний, расположенными на территории края</t>
  </si>
  <si>
    <t xml:space="preserve">Субсидии сельскохозяйственным товаропроизводителям (за исключением крестьянских (фермерских) хозяйств, индивидуальных предпринимателей, являющихся сельскохозяйственными товаропроизводителями и имеющих доход от реализации товаров (работ, услуг) менее 1 миллиарда рублей за год, предшествующий году обращения за государственной поддержкой) на возмещение части затрат на приобретение техники и оборудования по договорам купли-продажи и (или) финансовой аренды (лизинга) </t>
  </si>
  <si>
    <t xml:space="preserve">Субсидии на возмещение части затрат на приобретение племенной продукции (материала) по договорам купли-продажи </t>
  </si>
  <si>
    <t>Субсидии на возмещение части затрат на проведение агротехнологических работ в растениеводстве</t>
  </si>
  <si>
    <t>Субсидии на возмещение части затрат на приобретение по договорам купли-продажи и (или) финансовой аренды (лизинга) техники и оборудования, модульных объектов и (или) оборудования, предназначенных для убоя сельскохозяйственных животных</t>
  </si>
  <si>
    <t>Субсидии на возмещение части затрат на содержание сельскохозяйственных животных, выращивание товарной рыбы</t>
  </si>
  <si>
    <t>Субсидии на возмещение части затрат на уплату процентов по кредитным договорам (договорам займа), заключенным с 1 января 2017 года на срок до 2 лет</t>
  </si>
  <si>
    <t>Субсидии на возмещение части затрат, связанных с оказанием услуг по продвижению пищевых продуктов</t>
  </si>
  <si>
    <t>Гранты в форме субсидий научным организациям на финансовое обеспечение затрат на развитие материально-технической базы, необходимой для производства и реализации сельскохозяйственной продукции собственного производства</t>
  </si>
  <si>
    <t>3. Ведомственный проект «Развитие отраслей овощеводства и картофелеводства»</t>
  </si>
  <si>
    <t xml:space="preserve">Субсидии на стимулирование увеличения производства картофеля и овощей (субсидии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картофелем и овощными культурами открытого грунта) </t>
  </si>
  <si>
    <t xml:space="preserve">Субсидии на стимулирование увеличения производства картофеля и овощей (субсидии на возмещение части затрат на поддержку элитного и (или) оригинального семеноводства картофеля и (или) овощных культур, включая гибриды овощных культур) </t>
  </si>
  <si>
    <t>Субсидии на стимулирование увеличения производства картофеля и овощей (субсидии на возмещение части затрат на производство овощей защищенного грунта, произведенных с применением технологии досвечивания)</t>
  </si>
  <si>
    <t>Субсидии на стимулирование увеличения производства картофеля и овощей (субсидии на возмещение части затрат на поддержку производства картофеля и овощей открытого грунта)</t>
  </si>
  <si>
    <t>Субсидии на стимулирование увеличения производства картофеля и овощей (субсидии на возмещение части затрат на поддержку производства картофеля и овощей открытого грунта гражданам, ведущим личное подсобное хозяйство и применяющим специальный налоговый режим "Налог на профессиональный доход")</t>
  </si>
  <si>
    <t>4. Ведомственный проект «Стимулирование инвестиционной деятельности в агропромышленном комплексе»</t>
  </si>
  <si>
    <t>Субсидии на возмещение части прямых понесенных затрат на создание и (или) модернизацию объектов агропромышленного комплекса,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</t>
  </si>
  <si>
    <t>Субсидии на возмещение части затрат на строительство и (или) реконструкцию объектов (зданий, строений, сооружений) агропромышленного комплекса, включая входящее в их состав технологическое оборудование, в соответствии со сводным сметным расчетом стоимости строительства или реконструкции</t>
  </si>
  <si>
    <t>Субсидии на возмещение части затрат на уплату процентов по кредитным договорам, заключенным с 1 января 2023 года на срок от 2 до 10 лет</t>
  </si>
  <si>
    <t>Субсидии на возмещение части затрат, связанных с реализацией инвестиционных проектов в агропромышленном комплексе по приоритетным направлениям государственной поддержки</t>
  </si>
  <si>
    <t>Субсидии на возмещение части затрат на уплату процентов по кредитным договорам (договорам займа), заключенным с 1 января 2017 года на срок от 2 до 15 лет</t>
  </si>
  <si>
    <t>5. Ведомственный проект «Вовлечение в оборот и комплексная мелиорация земель сельскохозяйственного назначения»</t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</si>
  <si>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 (субсидии на возмещение части затрат на реализацию проектов мелиорации в рамках культуртехнических мероприятий на выбывших сельскохозяйственных угодьях, вовлекаемых в сельскохозяйственный оборот)</t>
  </si>
  <si>
    <t>Субсидии на подготовку проектов межевания земельных участков и на проведение кадастровых работ (субсидии бюджетам муниципальных образований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участков)</t>
  </si>
  <si>
    <t>6. Ведомственный проект «Развитие малых форм хозяйствования и сельскохозяйственной кооперации»</t>
  </si>
  <si>
    <t>Создание системы поддержки фермеров и развитие сельской кооперации (гранты «Агростартап» в форме субсидий крестьянским (фермерским) хозяйствам или индивидуальным предпринимателям, являющимся главами крестьянских (фермерских) хозяйств, основными видами деятельности которых являются производство и (или) переработка сельскохозяйственной продукции, на финансовое обеспечение затрат, связанных с реализацией проекта создания и (или) развития хозяйства)</t>
  </si>
  <si>
    <t>Создание системы поддержки фермеров и развитие сельской кооперации (субсидии сельскохозяйственным потребительским кооперативам на возмещение части понесенных в текущем финансовом году затрат)</t>
  </si>
  <si>
    <t>Создание системы поддержки фермеров и развитие сельской кооперации (субсидии центру компетенций в сфере сельскохозяйственной кооперации и поддержки фермеров на финансовое обеспечение (возмещение) затрат, связанных с осуществлением его деятельности)</t>
  </si>
  <si>
    <t>Грант «Наш фермер» в форме субсидий на финансовое обеспечение затрат, связанных с реализацией проекта по развитию сельскохозяйственной деятельности</t>
  </si>
  <si>
    <t>Субсидии на возмещение части затрат, связанных с содержанием коров, находящихся в собственности и (или) пользовании у граждан, ведущих личное подсобное хозяйство, являющихся членами сельскохозяйственного потребительского кооператива</t>
  </si>
  <si>
    <t>Субсидии на финансовое обеспечение части затрат, связанных с приобретением нетелей, в том числе племенных, и (или) коров, в том числе племенных и (или) молодняка крупного рогатого скота (бычков) в возрасте до 4 месяцев для их последующей передачи в собственность граждан, ведущих личное подсобное хозяйство, являющихся членами сельскохозяйственного потребительского кооператива</t>
  </si>
  <si>
    <t>Субсидии на возмещение части затрат, связанных с закупом животноводческой продукции (молока, мяса крупного рогатого скота) у граждан, ведущих личное подсобное хозяйство</t>
  </si>
  <si>
    <t>Грант в форме субсидий на финансовое обеспечение затрат, связанных с реализацией проектов по развитию несельскохозяйственных видов деятельности на сельских территориях края</t>
  </si>
  <si>
    <t>Субсидии на возмещение части затрат на удешевление стоимости семени и жидкого азота, реализованных сельскохозяйственным товаропроизводителям, краевым государственным учреждениям ветеринарии для искусственного осеменения сельскохозяйственных животных, принадлежащих гражданам, ведущим личное подсобное хозяйство, крестьянским (фермерским) хозяйствам, индивидуальным предпринимателям, являющимся сельскохозяйственными товаропроизводителями</t>
  </si>
  <si>
    <t>7. Ведомственный проект  «Комплексное развитие сельских территорий»</t>
  </si>
  <si>
    <t>Социальные выплаты на строительство (приобретение) жилья гражданам, проживающим на сельских территориях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</si>
  <si>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 (в соответствии с Законом края от 7 июля 2022 года № 3-1004)</t>
  </si>
  <si>
    <t>Субсидии сельскохозяйственным товаропроизводителям, за исключением граждан, ведущих личное подсобное хозяйство,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</si>
  <si>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Социальные выплаты на строительство (приобретение) жилья гражданам, работающим по трудовому договору в должности преподавателя или мастера производственного обучения в профессиональной образовательной организации, осуществляющей подготовку кадров по укрупненной группе профессий и специальностей «Сельское хозяйство и сельскохозяйственные науки» и расположенной в сельской местности, городском поселении, городском округе (за исключением городского округа город Красноярск) (в соответствии с Законом края от 7 июля 2022 года № 3-1004)</t>
  </si>
  <si>
    <t>Социальная выплата работникам сельскохозяйственных товаропроизводителей, вновь созданных сельскохозяйственных товаропроизводителей, сельскохозяйственных научных организаций на компенсацию затрат, связанных с получением ими высшего образования по очно-заочной, заочной форме обучения по специальности, направлению подготовки, соответствующим их трудовой функции (в соответствии с Законом края от 21 февраля 2006 года № 17-4487)</t>
  </si>
  <si>
    <t>Социальные выплаты гражданам, работающим в государственных учреждениях ветеринарии края в сельской местности или в городах, расположенных в районах Крайнего Севера и приравненных к ним местностях, на строительство (приобретение) жилья (в соответствии с Законом края от 7 июля 2022 года № 3-1004)</t>
  </si>
  <si>
    <t>Социальные выплаты на обустройство молодым работникам, гражданам (в соответствии с Законом края от 7 июля 2022 года № 3-1004)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</si>
  <si>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выплатой заработной платы молодому специалисту, студентам в случае их трудоустройства по срочному трудовому договору в период прохождения практической подготовки</t>
  </si>
  <si>
    <t>Гранты в форме субсидий образовательным организациям высшего образования на финансовое обеспечение затрат на развитие профессиональной подготовки студентов в области агропромышленного комплекса</t>
  </si>
  <si>
    <t>8. Ведомственный проект «Поддержка садоводства и огородничества»</t>
  </si>
  <si>
    <t>Гранты в форме субсидий некоммерческим организациям, созданным в форме ассоциаций (союзов), выражающим интересы садоводов, огородников и их некоммерческих товариществ, на реализацию проектов, направленных на ведение и развитие на территории Красноярского края садоводства и огородничества</t>
  </si>
  <si>
    <t xml:space="preserve">Гранты в форме субсидий садоводческим, огородническим некоммерческим товариществам на приобретение оборудования, и (или) строительных материалов, и (или) изделий для проведения работ по ремонту дорог и (или) объектов водоснабжения и (или) электросетевого хозяйства и (или) приобретение пожарного оборудования, пожарного снаряжения для проведения противопожарных мероприятий в пределах территории соответствующего садоводческого, огороднического некоммерческого товарищества </t>
  </si>
  <si>
    <t xml:space="preserve">Гранты в форме субсидий садоводческим, огородническим некоммерческим товариществам на реализацию программ развития инфраструктуры территорий указанных некоммерческих товариществ </t>
  </si>
  <si>
    <t xml:space="preserve"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садоводческих, огороднических некоммерческих товариществ к источникам электроснабжения, водоснабжения </t>
  </si>
  <si>
    <t>9. Комплекс процессных мероприятий «Обеспечение реализации государственной программы и прочие мероприятия»</t>
  </si>
  <si>
    <t>Руководство и управление в сфере установленных функций органов государственной власти - содержание министерства сельского хозяйства края</t>
  </si>
  <si>
    <r>
      <t xml:space="preserve">Руководство и управление в сфере установленных функций органов государственной власти - </t>
    </r>
    <r>
      <rPr>
        <i/>
        <sz val="12"/>
        <rFont val="Times New Roman"/>
        <family val="1"/>
        <charset val="204"/>
      </rPr>
      <t>содержание службы по ветеринарному надзору края</t>
    </r>
  </si>
  <si>
    <r>
      <t xml:space="preserve">Руководство и управление в сфере установленных функций органов государственной власти - </t>
    </r>
    <r>
      <rPr>
        <i/>
        <sz val="12"/>
        <rFont val="Times New Roman"/>
        <family val="1"/>
        <charset val="204"/>
      </rPr>
      <t>содержание службы по надзору за техническим состоянием самоходных машин и других видов техники края</t>
    </r>
  </si>
  <si>
    <r>
      <t>Обеспечение деятельности (оказание услуг) подведомственных учреждений</t>
    </r>
    <r>
      <rPr>
        <i/>
        <sz val="12"/>
        <rFont val="Times New Roman"/>
        <family val="1"/>
        <charset val="204"/>
      </rPr>
      <t xml:space="preserve"> (КГКУ «Центр ДИТО МСХТ и ГТН»)</t>
    </r>
  </si>
  <si>
    <r>
      <t xml:space="preserve">Обеспечение деятельности (оказание услуг) подведомственных учреждений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</si>
  <si>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 xml:space="preserve">Обеспечение деятельности (оказание услуг) подведомственных учреждений за счет средств от приносящей доход деятельности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</si>
  <si>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 xml:space="preserve">Обеспечение деятельности (оказание услуг) подведомственных учреждений за счет доходов от сдачи в аренду имущества </t>
    </r>
    <r>
      <rPr>
        <i/>
        <sz val="12"/>
        <rFont val="Times New Roman"/>
        <family val="1"/>
        <charset val="204"/>
      </rPr>
      <t>(служба по ветеринарному надзору края)</t>
    </r>
  </si>
  <si>
    <r>
      <t>Расходы на проведение форумов, совещаний, выставок, соревнований и конкурсов в агропромышленном комплексе, а также выплату победителям, участникам</t>
    </r>
    <r>
      <rPr>
        <sz val="12"/>
        <rFont val="Times New Roman"/>
        <family val="1"/>
        <charset val="204"/>
      </rPr>
      <t xml:space="preserve">, соревнований и конкурсов денежных премий, выдачу призов </t>
    </r>
  </si>
  <si>
    <t xml:space="preserve">Расходы на проведение конкурса среди работников средств массовой информации, освещающих деятельность агропромышленного комплекса края и вопросы развития сельских территорий, а также расходы на осуществление информационного и консультационного обеспечения агропромышленного комплекса края </t>
  </si>
  <si>
    <t>Субсидии на возмещение части затрат, связанных с участием в межрегиональных, российских (всероссийских) конкурсах, чемпионатах, соревнованиях в агропромышленном комплексе</t>
  </si>
  <si>
    <t>Расходы на закупку тракторов, машин и оборудования для сельского и лесного хозяйства, прицепов и полуприцепов, машин и оборудования для коммунального хозяйства для передачи в муниципальную собственность в целях решения вопросов содержания и благоустройства, обеспечения первичных мер пожарной безопасности сельских территорий</t>
  </si>
  <si>
    <t>Выплата единовременного материального вознаграждения лицам, удостоенным наград края (в соответствии с Законом края от 9 декабря 2010 года № 11-5435)</t>
  </si>
  <si>
    <t xml:space="preserve">Субвенции бюджетам муниципальных районов и муниципальных округов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</t>
  </si>
  <si>
    <r>
      <t xml:space="preserve">Расходы на проведение на территории края мероприятий по предупреждению и ликвидации болезней животных, их лечению, защите населения от болезней, общих для человека и животных </t>
    </r>
    <r>
      <rPr>
        <sz val="12"/>
        <color rgb="FFFF0000"/>
        <rFont val="Times New Roman"/>
        <family val="1"/>
        <charset val="204"/>
      </rPr>
      <t>(ветслужба)</t>
    </r>
  </si>
  <si>
    <t>План</t>
  </si>
  <si>
    <t>Остаток  средств бюджета после начисления</t>
  </si>
  <si>
    <t>тыс.рублей</t>
  </si>
  <si>
    <t>о финансировании Государственной программы Красноярского края «Развитие сельского хозяйства и регулирования рынков сельскохозяйственной продукции, сырья и продовольствия», утвержденной постановлением Правительства Красноярского края от 30.09.2023 № 506-п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</si>
</sst>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0"/>
    <numFmt numFmtId="166" formatCode="?"/>
    <numFmt numFmtId="167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</font>
    <font>
      <sz val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7" tint="-0.249977111117893"/>
      <name val="Times New Roman"/>
      <family val="1"/>
      <charset val="204"/>
    </font>
    <font>
      <b/>
      <sz val="12"/>
      <color theme="7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2"/>
      <color theme="3" tint="0.3999755851924192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167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4" fontId="7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 vertical="top" wrapText="1"/>
    </xf>
    <xf numFmtId="164" fontId="10" fillId="2" borderId="2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4" fontId="12" fillId="0" borderId="2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4" fontId="15" fillId="0" borderId="2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18" fillId="0" borderId="1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66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4" fontId="25" fillId="0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9">
    <cellStyle name="Обычный" xfId="0" builtinId="0"/>
    <cellStyle name="Обычный 2" xfId="2"/>
    <cellStyle name="Обычный 2 2" xfId="3"/>
    <cellStyle name="Обычный 2 4" xfId="4"/>
    <cellStyle name="Обычный 2 4 2 2" xfId="5"/>
    <cellStyle name="Обычный 2 4 2 2 4" xfId="6"/>
    <cellStyle name="Обычный 3" xfId="7"/>
    <cellStyle name="Обычный_край_1" xfId="1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E154"/>
  <sheetViews>
    <sheetView showZeros="0" tabSelected="1" view="pageBreakPreview" zoomScale="90" zoomScaleNormal="90" zoomScaleSheetLayoutView="90" workbookViewId="0">
      <selection activeCell="A3" sqref="A3:E3"/>
    </sheetView>
  </sheetViews>
  <sheetFormatPr defaultColWidth="9.140625" defaultRowHeight="15.75" x14ac:dyDescent="0.2"/>
  <cols>
    <col min="1" max="1" width="72" style="7" customWidth="1"/>
    <col min="2" max="2" width="16" style="6" customWidth="1"/>
    <col min="3" max="3" width="15" style="6" customWidth="1"/>
    <col min="4" max="4" width="11.28515625" style="7" customWidth="1"/>
    <col min="5" max="5" width="23.7109375" style="7" customWidth="1"/>
    <col min="6" max="6" width="15.28515625" style="1" customWidth="1"/>
    <col min="7" max="16384" width="9.140625" style="1"/>
  </cols>
  <sheetData>
    <row r="1" spans="1:5" ht="16.5" x14ac:dyDescent="0.2">
      <c r="A1" s="59" t="s">
        <v>0</v>
      </c>
      <c r="B1" s="59"/>
      <c r="C1" s="59"/>
      <c r="D1" s="59"/>
      <c r="E1" s="59"/>
    </row>
    <row r="2" spans="1:5" ht="65.25" customHeight="1" x14ac:dyDescent="0.2">
      <c r="A2" s="59" t="s">
        <v>91</v>
      </c>
      <c r="B2" s="59"/>
      <c r="C2" s="59"/>
      <c r="D2" s="59"/>
      <c r="E2" s="59"/>
    </row>
    <row r="3" spans="1:5" ht="20.25" customHeight="1" x14ac:dyDescent="0.2">
      <c r="A3" s="60" t="s">
        <v>1</v>
      </c>
      <c r="B3" s="60"/>
      <c r="C3" s="60"/>
      <c r="D3" s="60"/>
      <c r="E3" s="60"/>
    </row>
    <row r="4" spans="1:5" x14ac:dyDescent="0.2">
      <c r="A4" s="2"/>
      <c r="B4" s="3"/>
      <c r="C4" s="4"/>
      <c r="D4" s="5"/>
      <c r="E4" s="6" t="s">
        <v>90</v>
      </c>
    </row>
    <row r="5" spans="1:5" s="8" customFormat="1" ht="33.75" customHeight="1" x14ac:dyDescent="0.2">
      <c r="A5" s="61" t="s">
        <v>2</v>
      </c>
      <c r="B5" s="62" t="s">
        <v>88</v>
      </c>
      <c r="C5" s="62" t="s">
        <v>3</v>
      </c>
      <c r="D5" s="63"/>
      <c r="E5" s="62" t="s">
        <v>89</v>
      </c>
    </row>
    <row r="6" spans="1:5" s="8" customFormat="1" ht="38.25" customHeight="1" x14ac:dyDescent="0.2">
      <c r="A6" s="61"/>
      <c r="B6" s="62"/>
      <c r="C6" s="9" t="s">
        <v>4</v>
      </c>
      <c r="D6" s="10" t="s">
        <v>5</v>
      </c>
      <c r="E6" s="62"/>
    </row>
    <row r="7" spans="1:5" s="8" customFormat="1" hidden="1" x14ac:dyDescent="0.2">
      <c r="A7" s="12"/>
      <c r="B7" s="13"/>
      <c r="C7" s="9"/>
      <c r="D7" s="10"/>
      <c r="E7" s="11"/>
    </row>
    <row r="8" spans="1:5" s="15" customFormat="1" ht="12.75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</row>
    <row r="9" spans="1:5" s="19" customFormat="1" ht="48" customHeight="1" x14ac:dyDescent="0.2">
      <c r="A9" s="16" t="s">
        <v>6</v>
      </c>
      <c r="B9" s="17">
        <v>11063993.084999999</v>
      </c>
      <c r="C9" s="18">
        <v>10497914.130489999</v>
      </c>
      <c r="D9" s="18">
        <v>94.883592658084169</v>
      </c>
      <c r="E9" s="18">
        <f>B9-C9</f>
        <v>566078.9545099996</v>
      </c>
    </row>
    <row r="10" spans="1:5" s="23" customFormat="1" x14ac:dyDescent="0.2">
      <c r="A10" s="20" t="s">
        <v>7</v>
      </c>
      <c r="B10" s="22">
        <v>10099054.584999999</v>
      </c>
      <c r="C10" s="21">
        <v>9532976.9602199998</v>
      </c>
      <c r="D10" s="21">
        <v>94.394746359517782</v>
      </c>
      <c r="E10" s="21">
        <f t="shared" ref="E10:E17" si="0">B10-C10</f>
        <v>566077.62477999926</v>
      </c>
    </row>
    <row r="11" spans="1:5" s="23" customFormat="1" x14ac:dyDescent="0.2">
      <c r="A11" s="20" t="s">
        <v>8</v>
      </c>
      <c r="B11" s="22">
        <v>964938.5</v>
      </c>
      <c r="C11" s="21">
        <v>964937.17027000012</v>
      </c>
      <c r="D11" s="21">
        <v>99.999862195362724</v>
      </c>
      <c r="E11" s="21">
        <f t="shared" si="0"/>
        <v>1.3297299998812377</v>
      </c>
    </row>
    <row r="12" spans="1:5" s="58" customFormat="1" x14ac:dyDescent="0.2">
      <c r="A12" s="55" t="s">
        <v>9</v>
      </c>
      <c r="B12" s="56">
        <v>7717874.4849999994</v>
      </c>
      <c r="C12" s="57">
        <v>7198972.5974800009</v>
      </c>
      <c r="D12" s="57">
        <v>93.276621840268263</v>
      </c>
      <c r="E12" s="57">
        <f t="shared" si="0"/>
        <v>518901.88751999848</v>
      </c>
    </row>
    <row r="13" spans="1:5" s="28" customFormat="1" x14ac:dyDescent="0.2">
      <c r="A13" s="24" t="s">
        <v>7</v>
      </c>
      <c r="B13" s="26">
        <v>6752935.9849999994</v>
      </c>
      <c r="C13" s="25">
        <v>6234035.4272100003</v>
      </c>
      <c r="D13" s="27">
        <v>92.315926599295324</v>
      </c>
      <c r="E13" s="25">
        <f t="shared" si="0"/>
        <v>518900.55778999906</v>
      </c>
    </row>
    <row r="14" spans="1:5" s="28" customFormat="1" x14ac:dyDescent="0.2">
      <c r="A14" s="24" t="s">
        <v>8</v>
      </c>
      <c r="B14" s="26">
        <v>964938.5</v>
      </c>
      <c r="C14" s="25">
        <v>964937.17027000012</v>
      </c>
      <c r="D14" s="27">
        <v>99.999862195362724</v>
      </c>
      <c r="E14" s="25">
        <f t="shared" si="0"/>
        <v>1.3297299998812377</v>
      </c>
    </row>
    <row r="15" spans="1:5" s="32" customFormat="1" x14ac:dyDescent="0.2">
      <c r="A15" s="29" t="s">
        <v>10</v>
      </c>
      <c r="B15" s="31">
        <f>B16+B17</f>
        <v>10955.25</v>
      </c>
      <c r="C15" s="31">
        <f>C16+C17</f>
        <v>10955.052780000002</v>
      </c>
      <c r="D15" s="31">
        <v>99.998199767234908</v>
      </c>
      <c r="E15" s="30">
        <f t="shared" si="0"/>
        <v>0.19721999999819673</v>
      </c>
    </row>
    <row r="16" spans="1:5" s="34" customFormat="1" x14ac:dyDescent="0.2">
      <c r="A16" s="24" t="s">
        <v>7</v>
      </c>
      <c r="B16" s="27">
        <f>B19+B22+B25</f>
        <v>5141.6499999999996</v>
      </c>
      <c r="C16" s="27">
        <f>C19+C22+C25</f>
        <v>5141.5744599999998</v>
      </c>
      <c r="D16" s="27">
        <v>99.998530821817894</v>
      </c>
      <c r="E16" s="33">
        <f t="shared" si="0"/>
        <v>7.5539999999818974E-2</v>
      </c>
    </row>
    <row r="17" spans="1:5" s="34" customFormat="1" x14ac:dyDescent="0.2">
      <c r="A17" s="24" t="s">
        <v>8</v>
      </c>
      <c r="B17" s="27">
        <f>B20+B23+B26</f>
        <v>5813.6</v>
      </c>
      <c r="C17" s="27">
        <f>C20+C23+C26</f>
        <v>5813.4783200000011</v>
      </c>
      <c r="D17" s="27">
        <v>99.997906976744204</v>
      </c>
      <c r="E17" s="33">
        <f t="shared" si="0"/>
        <v>0.12167999999928725</v>
      </c>
    </row>
    <row r="18" spans="1:5" s="39" customFormat="1" ht="118.5" customHeight="1" x14ac:dyDescent="0.2">
      <c r="A18" s="35" t="s">
        <v>11</v>
      </c>
      <c r="B18" s="38"/>
      <c r="C18" s="37"/>
      <c r="D18" s="37"/>
      <c r="E18" s="37"/>
    </row>
    <row r="19" spans="1:5" s="28" customFormat="1" x14ac:dyDescent="0.2">
      <c r="A19" s="40" t="s">
        <v>7</v>
      </c>
      <c r="B19" s="42">
        <v>47.47999999999999</v>
      </c>
      <c r="C19" s="41">
        <v>47.52</v>
      </c>
      <c r="D19" s="41">
        <v>100.08424599831511</v>
      </c>
      <c r="E19" s="41">
        <f>B19-C19</f>
        <v>-4.0000000000013358E-2</v>
      </c>
    </row>
    <row r="20" spans="1:5" s="28" customFormat="1" x14ac:dyDescent="0.2">
      <c r="A20" s="40" t="s">
        <v>8</v>
      </c>
      <c r="B20" s="42">
        <v>744.50000000000023</v>
      </c>
      <c r="C20" s="41">
        <v>744.48</v>
      </c>
      <c r="D20" s="41">
        <v>99.99731363331091</v>
      </c>
      <c r="E20" s="41">
        <f>B20-C20</f>
        <v>2.0000000000209184E-2</v>
      </c>
    </row>
    <row r="21" spans="1:5" s="28" customFormat="1" ht="94.5" x14ac:dyDescent="0.2">
      <c r="A21" s="35" t="s">
        <v>12</v>
      </c>
      <c r="B21" s="42">
        <v>0</v>
      </c>
      <c r="C21" s="41"/>
      <c r="D21" s="41"/>
      <c r="E21" s="41">
        <v>0</v>
      </c>
    </row>
    <row r="22" spans="1:5" s="28" customFormat="1" x14ac:dyDescent="0.2">
      <c r="A22" s="40" t="s">
        <v>7</v>
      </c>
      <c r="B22" s="42">
        <v>73.53</v>
      </c>
      <c r="C22" s="41">
        <v>73.482939999999999</v>
      </c>
      <c r="D22" s="41">
        <v>99.935998912008699</v>
      </c>
      <c r="E22" s="41">
        <f>B22-C22</f>
        <v>4.7060000000001878E-2</v>
      </c>
    </row>
    <row r="23" spans="1:5" s="28" customFormat="1" x14ac:dyDescent="0.2">
      <c r="A23" s="40" t="s">
        <v>8</v>
      </c>
      <c r="B23" s="42">
        <v>1151.1000000000001</v>
      </c>
      <c r="C23" s="41">
        <v>1151.06006</v>
      </c>
      <c r="D23" s="41">
        <v>99.99653027538875</v>
      </c>
      <c r="E23" s="41">
        <f>B23-C23</f>
        <v>3.9940000000115106E-2</v>
      </c>
    </row>
    <row r="24" spans="1:5" s="39" customFormat="1" ht="126" x14ac:dyDescent="0.2">
      <c r="A24" s="35" t="s">
        <v>13</v>
      </c>
      <c r="B24" s="42">
        <v>0</v>
      </c>
      <c r="C24" s="41"/>
      <c r="D24" s="41"/>
      <c r="E24" s="41">
        <v>0</v>
      </c>
    </row>
    <row r="25" spans="1:5" s="28" customFormat="1" x14ac:dyDescent="0.2">
      <c r="A25" s="40" t="s">
        <v>7</v>
      </c>
      <c r="B25" s="42">
        <v>5020.6399999999994</v>
      </c>
      <c r="C25" s="41">
        <v>5020.5715199999995</v>
      </c>
      <c r="D25" s="41">
        <v>99.99863603046623</v>
      </c>
      <c r="E25" s="41">
        <f>B25-C25</f>
        <v>6.8479999999908614E-2</v>
      </c>
    </row>
    <row r="26" spans="1:5" s="28" customFormat="1" x14ac:dyDescent="0.2">
      <c r="A26" s="40" t="s">
        <v>8</v>
      </c>
      <c r="B26" s="42">
        <v>3918</v>
      </c>
      <c r="C26" s="41">
        <v>3917.9382600000008</v>
      </c>
      <c r="D26" s="41">
        <v>99.998424196018405</v>
      </c>
      <c r="E26" s="41">
        <f>B26-C26</f>
        <v>6.1739999999190331E-2</v>
      </c>
    </row>
    <row r="27" spans="1:5" s="32" customFormat="1" ht="47.25" x14ac:dyDescent="0.2">
      <c r="A27" s="29" t="s">
        <v>14</v>
      </c>
      <c r="B27" s="30">
        <f>B28+B29</f>
        <v>5863534.7999999998</v>
      </c>
      <c r="C27" s="30">
        <f>C28+C29</f>
        <v>5531456.9259500001</v>
      </c>
      <c r="D27" s="31">
        <f>C27/B27*100</f>
        <v>94.336558315472104</v>
      </c>
      <c r="E27" s="30">
        <f>B27-C27</f>
        <v>332077.87404999975</v>
      </c>
    </row>
    <row r="28" spans="1:5" s="34" customFormat="1" x14ac:dyDescent="0.2">
      <c r="A28" s="24" t="s">
        <v>7</v>
      </c>
      <c r="B28" s="33">
        <f>B31+B34+B37+B40+B43+B46+B49+B52+B54+B55+B56+B57+B58+B59+B60+B61+B62+B63+B64</f>
        <v>5042948.3</v>
      </c>
      <c r="C28" s="33">
        <f>C31+C34+C37+C40+C43+C46+C49+C52+C54+C55+C56+C57+C58+C59+C60+C61+C62+C63+C64</f>
        <v>4710870.5137900002</v>
      </c>
      <c r="D28" s="27">
        <f t="shared" ref="D28:D29" si="1">C28/B28*100</f>
        <v>93.415007125692725</v>
      </c>
      <c r="E28" s="33">
        <f>B28-C28</f>
        <v>332077.78620999958</v>
      </c>
    </row>
    <row r="29" spans="1:5" s="34" customFormat="1" x14ac:dyDescent="0.2">
      <c r="A29" s="24" t="s">
        <v>8</v>
      </c>
      <c r="B29" s="33">
        <f>B32+B35+B38+B41+B44+B47+B50+B53</f>
        <v>820586.5</v>
      </c>
      <c r="C29" s="33">
        <f>C32+C35+C38+C41+C44+C47+C50+C53</f>
        <v>820586.41216000007</v>
      </c>
      <c r="D29" s="27">
        <f t="shared" si="1"/>
        <v>99.999989295461248</v>
      </c>
      <c r="E29" s="33">
        <f>B29-C29</f>
        <v>8.7839999934658408E-2</v>
      </c>
    </row>
    <row r="30" spans="1:5" s="45" customFormat="1" ht="31.5" x14ac:dyDescent="0.2">
      <c r="A30" s="35" t="s">
        <v>15</v>
      </c>
      <c r="B30" s="42">
        <v>0</v>
      </c>
      <c r="C30" s="37"/>
      <c r="D30" s="41"/>
      <c r="E30" s="41">
        <v>0</v>
      </c>
    </row>
    <row r="31" spans="1:5" s="46" customFormat="1" x14ac:dyDescent="0.2">
      <c r="A31" s="40" t="s">
        <v>7</v>
      </c>
      <c r="B31" s="42">
        <v>71397.3</v>
      </c>
      <c r="C31" s="41">
        <v>71397.342860000004</v>
      </c>
      <c r="D31" s="41">
        <v>100.00006003028126</v>
      </c>
      <c r="E31" s="41">
        <f>B31-C31</f>
        <v>-4.2860000001383014E-2</v>
      </c>
    </row>
    <row r="32" spans="1:5" s="46" customFormat="1" x14ac:dyDescent="0.2">
      <c r="A32" s="40" t="s">
        <v>8</v>
      </c>
      <c r="B32" s="42">
        <v>166593.79999999999</v>
      </c>
      <c r="C32" s="41">
        <v>166593.79999999999</v>
      </c>
      <c r="D32" s="41">
        <v>100</v>
      </c>
      <c r="E32" s="41">
        <f>B32-C32</f>
        <v>0</v>
      </c>
    </row>
    <row r="33" spans="1:5" s="45" customFormat="1" ht="78.75" x14ac:dyDescent="0.2">
      <c r="A33" s="35" t="s">
        <v>16</v>
      </c>
      <c r="B33" s="42">
        <v>0</v>
      </c>
      <c r="C33" s="41"/>
      <c r="D33" s="41"/>
      <c r="E33" s="41">
        <v>0</v>
      </c>
    </row>
    <row r="34" spans="1:5" s="46" customFormat="1" x14ac:dyDescent="0.2">
      <c r="A34" s="40" t="s">
        <v>7</v>
      </c>
      <c r="B34" s="42">
        <v>14269.7</v>
      </c>
      <c r="C34" s="41">
        <v>14269.71429</v>
      </c>
      <c r="D34" s="41">
        <v>100.00010014225947</v>
      </c>
      <c r="E34" s="41">
        <f>B34-C34</f>
        <v>-1.4289999999164138E-2</v>
      </c>
    </row>
    <row r="35" spans="1:5" s="46" customFormat="1" x14ac:dyDescent="0.2">
      <c r="A35" s="40" t="s">
        <v>8</v>
      </c>
      <c r="B35" s="42">
        <v>33296</v>
      </c>
      <c r="C35" s="41">
        <v>33296</v>
      </c>
      <c r="D35" s="41">
        <v>100</v>
      </c>
      <c r="E35" s="41">
        <f>B35-C35</f>
        <v>0</v>
      </c>
    </row>
    <row r="36" spans="1:5" s="45" customFormat="1" ht="63" x14ac:dyDescent="0.2">
      <c r="A36" s="35" t="s">
        <v>17</v>
      </c>
      <c r="B36" s="42">
        <v>0</v>
      </c>
      <c r="C36" s="41"/>
      <c r="D36" s="41"/>
      <c r="E36" s="41">
        <v>0</v>
      </c>
    </row>
    <row r="37" spans="1:5" s="46" customFormat="1" x14ac:dyDescent="0.2">
      <c r="A37" s="40" t="s">
        <v>7</v>
      </c>
      <c r="B37" s="42">
        <v>113580.8</v>
      </c>
      <c r="C37" s="41">
        <v>113580.77143000001</v>
      </c>
      <c r="D37" s="41">
        <v>99.999974846100756</v>
      </c>
      <c r="E37" s="41">
        <f>B37-C37</f>
        <v>2.8569999994942918E-2</v>
      </c>
    </row>
    <row r="38" spans="1:5" s="46" customFormat="1" x14ac:dyDescent="0.2">
      <c r="A38" s="40" t="s">
        <v>8</v>
      </c>
      <c r="B38" s="42">
        <v>265021.8</v>
      </c>
      <c r="C38" s="41">
        <v>265021.79999000003</v>
      </c>
      <c r="D38" s="41">
        <v>99.999999996226734</v>
      </c>
      <c r="E38" s="41">
        <f>B38-C38</f>
        <v>9.9999597296118736E-6</v>
      </c>
    </row>
    <row r="39" spans="1:5" s="45" customFormat="1" ht="94.5" x14ac:dyDescent="0.2">
      <c r="A39" s="35" t="s">
        <v>18</v>
      </c>
      <c r="B39" s="42">
        <v>0</v>
      </c>
      <c r="C39" s="41"/>
      <c r="D39" s="41"/>
      <c r="E39" s="41">
        <v>0</v>
      </c>
    </row>
    <row r="40" spans="1:5" s="46" customFormat="1" x14ac:dyDescent="0.2">
      <c r="A40" s="40" t="s">
        <v>7</v>
      </c>
      <c r="B40" s="42">
        <v>40067.5</v>
      </c>
      <c r="C40" s="41">
        <v>40067.485710000001</v>
      </c>
      <c r="D40" s="41">
        <v>99.999964335184373</v>
      </c>
      <c r="E40" s="41">
        <f>B40-C40</f>
        <v>1.4289999999164138E-2</v>
      </c>
    </row>
    <row r="41" spans="1:5" s="46" customFormat="1" x14ac:dyDescent="0.2">
      <c r="A41" s="40" t="s">
        <v>8</v>
      </c>
      <c r="B41" s="42">
        <v>93490.8</v>
      </c>
      <c r="C41" s="41">
        <v>93490.8</v>
      </c>
      <c r="D41" s="41">
        <v>100</v>
      </c>
      <c r="E41" s="41">
        <f>B41-C41</f>
        <v>0</v>
      </c>
    </row>
    <row r="42" spans="1:5" s="45" customFormat="1" ht="63" x14ac:dyDescent="0.2">
      <c r="A42" s="35" t="s">
        <v>19</v>
      </c>
      <c r="B42" s="42">
        <v>0</v>
      </c>
      <c r="C42" s="41"/>
      <c r="D42" s="41"/>
      <c r="E42" s="41">
        <v>0</v>
      </c>
    </row>
    <row r="43" spans="1:5" s="46" customFormat="1" x14ac:dyDescent="0.2">
      <c r="A43" s="40" t="s">
        <v>7</v>
      </c>
      <c r="B43" s="42">
        <v>37652.6</v>
      </c>
      <c r="C43" s="41">
        <v>37652.571429999996</v>
      </c>
      <c r="D43" s="41">
        <v>99.999924122105782</v>
      </c>
      <c r="E43" s="41">
        <f>B43-C43</f>
        <v>2.8570000002218876E-2</v>
      </c>
    </row>
    <row r="44" spans="1:5" s="46" customFormat="1" x14ac:dyDescent="0.2">
      <c r="A44" s="40" t="s">
        <v>8</v>
      </c>
      <c r="B44" s="42">
        <v>87856</v>
      </c>
      <c r="C44" s="41">
        <v>87856</v>
      </c>
      <c r="D44" s="41">
        <v>100</v>
      </c>
      <c r="E44" s="41">
        <f>B44-C44</f>
        <v>0</v>
      </c>
    </row>
    <row r="45" spans="1:5" s="45" customFormat="1" ht="63" x14ac:dyDescent="0.2">
      <c r="A45" s="35" t="s">
        <v>20</v>
      </c>
      <c r="B45" s="42">
        <v>0</v>
      </c>
      <c r="C45" s="41"/>
      <c r="D45" s="41"/>
      <c r="E45" s="41">
        <v>0</v>
      </c>
    </row>
    <row r="46" spans="1:5" s="46" customFormat="1" x14ac:dyDescent="0.2">
      <c r="A46" s="40" t="s">
        <v>7</v>
      </c>
      <c r="B46" s="42">
        <v>34572.400000000001</v>
      </c>
      <c r="C46" s="41">
        <v>34572.390920000005</v>
      </c>
      <c r="D46" s="41">
        <v>99.999973736275194</v>
      </c>
      <c r="E46" s="41">
        <f>B46-C46</f>
        <v>9.0799999961745925E-3</v>
      </c>
    </row>
    <row r="47" spans="1:5" s="46" customFormat="1" x14ac:dyDescent="0.2">
      <c r="A47" s="40" t="s">
        <v>8</v>
      </c>
      <c r="B47" s="42">
        <v>80669</v>
      </c>
      <c r="C47" s="41">
        <v>80668.912169999996</v>
      </c>
      <c r="D47" s="41">
        <v>99.999891122984039</v>
      </c>
      <c r="E47" s="41">
        <f>B47-C47</f>
        <v>8.7830000004032627E-2</v>
      </c>
    </row>
    <row r="48" spans="1:5" s="45" customFormat="1" ht="141.75" x14ac:dyDescent="0.2">
      <c r="A48" s="35" t="s">
        <v>21</v>
      </c>
      <c r="B48" s="42">
        <v>0</v>
      </c>
      <c r="C48" s="41"/>
      <c r="D48" s="41"/>
      <c r="E48" s="41">
        <v>0</v>
      </c>
    </row>
    <row r="49" spans="1:5" s="46" customFormat="1" x14ac:dyDescent="0.2">
      <c r="A49" s="40" t="s">
        <v>7</v>
      </c>
      <c r="B49" s="42">
        <v>18870.400000000001</v>
      </c>
      <c r="C49" s="41">
        <v>18870.385710000002</v>
      </c>
      <c r="D49" s="41">
        <v>99.999924272935388</v>
      </c>
      <c r="E49" s="41">
        <f>B49-C49</f>
        <v>1.4289999999164138E-2</v>
      </c>
    </row>
    <row r="50" spans="1:5" s="46" customFormat="1" x14ac:dyDescent="0.2">
      <c r="A50" s="40" t="s">
        <v>8</v>
      </c>
      <c r="B50" s="42">
        <v>44030.9</v>
      </c>
      <c r="C50" s="41">
        <v>44030.9</v>
      </c>
      <c r="D50" s="41">
        <v>100</v>
      </c>
      <c r="E50" s="41">
        <f>B50-C50</f>
        <v>0</v>
      </c>
    </row>
    <row r="51" spans="1:5" s="46" customFormat="1" ht="63" x14ac:dyDescent="0.2">
      <c r="A51" s="35" t="s">
        <v>22</v>
      </c>
      <c r="B51" s="42">
        <v>0</v>
      </c>
      <c r="C51" s="41"/>
      <c r="D51" s="41"/>
      <c r="E51" s="41">
        <v>0</v>
      </c>
    </row>
    <row r="52" spans="1:5" s="46" customFormat="1" x14ac:dyDescent="0.2">
      <c r="A52" s="40" t="s">
        <v>7</v>
      </c>
      <c r="B52" s="42">
        <v>21269.200000000001</v>
      </c>
      <c r="C52" s="41">
        <v>21269.228569999999</v>
      </c>
      <c r="D52" s="41">
        <v>100.00013432569162</v>
      </c>
      <c r="E52" s="41">
        <f t="shared" ref="E52:E57" si="2">B52-C52</f>
        <v>-2.8569999998580897E-2</v>
      </c>
    </row>
    <row r="53" spans="1:5" s="46" customFormat="1" x14ac:dyDescent="0.2">
      <c r="A53" s="40" t="s">
        <v>8</v>
      </c>
      <c r="B53" s="42">
        <v>49628.2</v>
      </c>
      <c r="C53" s="41">
        <v>49628.2</v>
      </c>
      <c r="D53" s="41">
        <v>100</v>
      </c>
      <c r="E53" s="41">
        <f t="shared" si="2"/>
        <v>0</v>
      </c>
    </row>
    <row r="54" spans="1:5" ht="47.25" x14ac:dyDescent="0.2">
      <c r="A54" s="47" t="s">
        <v>23</v>
      </c>
      <c r="B54" s="42">
        <v>81000</v>
      </c>
      <c r="C54" s="41">
        <v>76679.9427</v>
      </c>
      <c r="D54" s="41">
        <v>94.666595925925918</v>
      </c>
      <c r="E54" s="41">
        <f t="shared" si="2"/>
        <v>4320.0573000000004</v>
      </c>
    </row>
    <row r="55" spans="1:5" ht="78.75" x14ac:dyDescent="0.2">
      <c r="A55" s="47" t="s">
        <v>24</v>
      </c>
      <c r="B55" s="42">
        <v>50000</v>
      </c>
      <c r="C55" s="41">
        <v>49124.638299999999</v>
      </c>
      <c r="D55" s="41">
        <v>98.249276600000002</v>
      </c>
      <c r="E55" s="41">
        <f t="shared" si="2"/>
        <v>875.36170000000129</v>
      </c>
    </row>
    <row r="56" spans="1:5" ht="126" x14ac:dyDescent="0.2">
      <c r="A56" s="47" t="s">
        <v>25</v>
      </c>
      <c r="B56" s="42">
        <v>1213324.5</v>
      </c>
      <c r="C56" s="41">
        <v>961373.48436</v>
      </c>
      <c r="D56" s="41">
        <v>79.234655227022941</v>
      </c>
      <c r="E56" s="41">
        <f t="shared" si="2"/>
        <v>251951.01564</v>
      </c>
    </row>
    <row r="57" spans="1:5" ht="31.5" x14ac:dyDescent="0.2">
      <c r="A57" s="47" t="s">
        <v>26</v>
      </c>
      <c r="B57" s="42">
        <v>60070</v>
      </c>
      <c r="C57" s="41">
        <v>55869.465010000007</v>
      </c>
      <c r="D57" s="41">
        <v>93.007266539037801</v>
      </c>
      <c r="E57" s="41">
        <f t="shared" si="2"/>
        <v>4200.5349899999928</v>
      </c>
    </row>
    <row r="58" spans="1:5" ht="31.5" x14ac:dyDescent="0.2">
      <c r="A58" s="47" t="s">
        <v>27</v>
      </c>
      <c r="B58" s="42">
        <v>539615.6</v>
      </c>
      <c r="C58" s="41">
        <v>539615.59999000002</v>
      </c>
      <c r="D58" s="41">
        <v>99.999999998146833</v>
      </c>
      <c r="E58" s="41">
        <f t="shared" ref="E58:E65" si="3">B58-C58</f>
        <v>9.9999597296118736E-6</v>
      </c>
    </row>
    <row r="59" spans="1:5" ht="63" x14ac:dyDescent="0.2">
      <c r="A59" s="48" t="s">
        <v>87</v>
      </c>
      <c r="B59" s="42">
        <v>229126.9</v>
      </c>
      <c r="C59" s="41">
        <v>228870.99776</v>
      </c>
      <c r="D59" s="41">
        <v>99.888314187465554</v>
      </c>
      <c r="E59" s="41">
        <f t="shared" si="3"/>
        <v>255.9022399999958</v>
      </c>
    </row>
    <row r="60" spans="1:5" ht="63" x14ac:dyDescent="0.2">
      <c r="A60" s="49" t="s">
        <v>28</v>
      </c>
      <c r="B60" s="42">
        <v>360035.5</v>
      </c>
      <c r="C60" s="41">
        <v>326237.42799</v>
      </c>
      <c r="D60" s="41">
        <v>90.612572368558091</v>
      </c>
      <c r="E60" s="41">
        <f t="shared" si="3"/>
        <v>33798.072010000004</v>
      </c>
    </row>
    <row r="61" spans="1:5" ht="31.5" x14ac:dyDescent="0.2">
      <c r="A61" s="48" t="s">
        <v>29</v>
      </c>
      <c r="B61" s="42">
        <v>1029476.6</v>
      </c>
      <c r="C61" s="41">
        <v>1029476.6</v>
      </c>
      <c r="D61" s="41">
        <v>100</v>
      </c>
      <c r="E61" s="41">
        <f t="shared" si="3"/>
        <v>0</v>
      </c>
    </row>
    <row r="62" spans="1:5" ht="47.25" x14ac:dyDescent="0.2">
      <c r="A62" s="50" t="s">
        <v>30</v>
      </c>
      <c r="B62" s="42">
        <v>1016989.3</v>
      </c>
      <c r="C62" s="41">
        <v>1016942.4667600001</v>
      </c>
      <c r="D62" s="41">
        <v>99.995394913201153</v>
      </c>
      <c r="E62" s="41">
        <f t="shared" si="3"/>
        <v>46.833239999949001</v>
      </c>
    </row>
    <row r="63" spans="1:5" ht="54.75" customHeight="1" x14ac:dyDescent="0.2">
      <c r="A63" s="49" t="s">
        <v>31</v>
      </c>
      <c r="B63" s="42">
        <v>36630</v>
      </c>
      <c r="C63" s="41">
        <v>0</v>
      </c>
      <c r="D63" s="41">
        <v>0</v>
      </c>
      <c r="E63" s="41">
        <f t="shared" si="3"/>
        <v>36630</v>
      </c>
    </row>
    <row r="64" spans="1:5" ht="63" x14ac:dyDescent="0.2">
      <c r="A64" s="49" t="s">
        <v>32</v>
      </c>
      <c r="B64" s="42">
        <v>75000</v>
      </c>
      <c r="C64" s="41">
        <v>75000</v>
      </c>
      <c r="D64" s="41">
        <v>100</v>
      </c>
      <c r="E64" s="41">
        <f t="shared" si="3"/>
        <v>0</v>
      </c>
    </row>
    <row r="65" spans="1:5" s="32" customFormat="1" ht="31.5" x14ac:dyDescent="0.2">
      <c r="A65" s="29" t="s">
        <v>33</v>
      </c>
      <c r="B65" s="30">
        <f>B66+B67</f>
        <v>32869.009999999995</v>
      </c>
      <c r="C65" s="30">
        <f>C66+C67</f>
        <v>32868.885719999998</v>
      </c>
      <c r="D65" s="31">
        <v>99.999621893084097</v>
      </c>
      <c r="E65" s="30">
        <f t="shared" si="3"/>
        <v>0.12427999999636086</v>
      </c>
    </row>
    <row r="66" spans="1:5" s="34" customFormat="1" x14ac:dyDescent="0.2">
      <c r="A66" s="24" t="s">
        <v>7</v>
      </c>
      <c r="B66" s="33">
        <f>B69+B72+B75+B78+B81</f>
        <v>9860.7099999999991</v>
      </c>
      <c r="C66" s="33">
        <f>C69+C72+C75+C78+C81</f>
        <v>9860.6657199999991</v>
      </c>
      <c r="D66" s="27">
        <v>99.999550945114507</v>
      </c>
      <c r="E66" s="33">
        <f t="shared" ref="E66:E67" si="4">B66-C66</f>
        <v>4.4280000000071595E-2</v>
      </c>
    </row>
    <row r="67" spans="1:5" s="34" customFormat="1" x14ac:dyDescent="0.2">
      <c r="A67" s="24" t="s">
        <v>8</v>
      </c>
      <c r="B67" s="33">
        <f>B70+B73+B76+B79+B82</f>
        <v>23008.3</v>
      </c>
      <c r="C67" s="33">
        <f>C70+C73+C76+C79+C82</f>
        <v>23008.22</v>
      </c>
      <c r="D67" s="27">
        <v>99.99965229938762</v>
      </c>
      <c r="E67" s="33">
        <f t="shared" si="4"/>
        <v>7.9999999998108251E-2</v>
      </c>
    </row>
    <row r="68" spans="1:5" ht="94.5" x14ac:dyDescent="0.2">
      <c r="A68" s="49" t="s">
        <v>34</v>
      </c>
      <c r="B68" s="42">
        <v>0</v>
      </c>
      <c r="C68" s="36"/>
      <c r="D68" s="41"/>
      <c r="E68" s="41">
        <v>0</v>
      </c>
    </row>
    <row r="69" spans="1:5" s="46" customFormat="1" x14ac:dyDescent="0.2">
      <c r="A69" s="40" t="s">
        <v>7</v>
      </c>
      <c r="B69" s="42">
        <v>3084</v>
      </c>
      <c r="C69" s="41">
        <v>3084</v>
      </c>
      <c r="D69" s="41">
        <v>100</v>
      </c>
      <c r="E69" s="41">
        <f t="shared" ref="E69:E70" si="5">B69-C69</f>
        <v>0</v>
      </c>
    </row>
    <row r="70" spans="1:5" s="46" customFormat="1" x14ac:dyDescent="0.2">
      <c r="A70" s="40" t="s">
        <v>8</v>
      </c>
      <c r="B70" s="42">
        <v>7196</v>
      </c>
      <c r="C70" s="41">
        <v>7196</v>
      </c>
      <c r="D70" s="41">
        <v>100</v>
      </c>
      <c r="E70" s="41">
        <f t="shared" si="5"/>
        <v>0</v>
      </c>
    </row>
    <row r="71" spans="1:5" ht="63" x14ac:dyDescent="0.2">
      <c r="A71" s="49" t="s">
        <v>35</v>
      </c>
      <c r="B71" s="42">
        <v>0</v>
      </c>
      <c r="C71" s="36"/>
      <c r="D71" s="41"/>
      <c r="E71" s="41">
        <v>0</v>
      </c>
    </row>
    <row r="72" spans="1:5" s="46" customFormat="1" x14ac:dyDescent="0.2">
      <c r="A72" s="40" t="s">
        <v>7</v>
      </c>
      <c r="B72" s="42">
        <v>964.7</v>
      </c>
      <c r="C72" s="41">
        <v>964.6714300000001</v>
      </c>
      <c r="D72" s="41">
        <v>99.997038457551582</v>
      </c>
      <c r="E72" s="41">
        <f t="shared" ref="E72:E73" si="6">B72-C72</f>
        <v>2.8569999999945139E-2</v>
      </c>
    </row>
    <row r="73" spans="1:5" s="46" customFormat="1" x14ac:dyDescent="0.2">
      <c r="A73" s="40" t="s">
        <v>8</v>
      </c>
      <c r="B73" s="42">
        <v>2250.9</v>
      </c>
      <c r="C73" s="41">
        <v>2250.9</v>
      </c>
      <c r="D73" s="41">
        <v>100</v>
      </c>
      <c r="E73" s="41">
        <f t="shared" si="6"/>
        <v>0</v>
      </c>
    </row>
    <row r="74" spans="1:5" ht="63" x14ac:dyDescent="0.2">
      <c r="A74" s="49" t="s">
        <v>36</v>
      </c>
      <c r="B74" s="42">
        <v>0</v>
      </c>
      <c r="C74" s="36"/>
      <c r="D74" s="41"/>
      <c r="E74" s="41">
        <v>0</v>
      </c>
    </row>
    <row r="75" spans="1:5" s="46" customFormat="1" x14ac:dyDescent="0.2">
      <c r="A75" s="40" t="s">
        <v>7</v>
      </c>
      <c r="B75" s="42">
        <v>130.9</v>
      </c>
      <c r="C75" s="41">
        <v>130.92857000000001</v>
      </c>
      <c r="D75" s="41">
        <v>100.0218258212376</v>
      </c>
      <c r="E75" s="41">
        <f t="shared" ref="E75:E76" si="7">B75-C75</f>
        <v>-2.8570000000001983E-2</v>
      </c>
    </row>
    <row r="76" spans="1:5" s="46" customFormat="1" x14ac:dyDescent="0.2">
      <c r="A76" s="40" t="s">
        <v>8</v>
      </c>
      <c r="B76" s="42">
        <v>305.5</v>
      </c>
      <c r="C76" s="41">
        <v>305.5</v>
      </c>
      <c r="D76" s="41">
        <v>100</v>
      </c>
      <c r="E76" s="41">
        <f t="shared" si="7"/>
        <v>0</v>
      </c>
    </row>
    <row r="77" spans="1:5" ht="47.25" x14ac:dyDescent="0.2">
      <c r="A77" s="49" t="s">
        <v>37</v>
      </c>
      <c r="B77" s="42">
        <v>0</v>
      </c>
      <c r="C77" s="36"/>
      <c r="D77" s="41"/>
      <c r="E77" s="41">
        <v>0</v>
      </c>
    </row>
    <row r="78" spans="1:5" s="46" customFormat="1" x14ac:dyDescent="0.2">
      <c r="A78" s="40" t="s">
        <v>7</v>
      </c>
      <c r="B78" s="42">
        <v>5592.7</v>
      </c>
      <c r="C78" s="41">
        <v>5592.6857199999995</v>
      </c>
      <c r="D78" s="41">
        <v>99.999744667155383</v>
      </c>
      <c r="E78" s="41">
        <f t="shared" ref="E78:E79" si="8">B78-C78</f>
        <v>1.4280000000326254E-2</v>
      </c>
    </row>
    <row r="79" spans="1:5" s="46" customFormat="1" x14ac:dyDescent="0.2">
      <c r="A79" s="40" t="s">
        <v>8</v>
      </c>
      <c r="B79" s="42">
        <v>13049.6</v>
      </c>
      <c r="C79" s="41">
        <v>13049.6</v>
      </c>
      <c r="D79" s="41">
        <v>100</v>
      </c>
      <c r="E79" s="41">
        <f t="shared" si="8"/>
        <v>0</v>
      </c>
    </row>
    <row r="80" spans="1:5" ht="78.75" x14ac:dyDescent="0.2">
      <c r="A80" s="49" t="s">
        <v>38</v>
      </c>
      <c r="B80" s="42">
        <v>0</v>
      </c>
      <c r="C80" s="36"/>
      <c r="D80" s="41"/>
      <c r="E80" s="41">
        <v>0</v>
      </c>
    </row>
    <row r="81" spans="1:5" s="46" customFormat="1" x14ac:dyDescent="0.2">
      <c r="A81" s="40" t="s">
        <v>7</v>
      </c>
      <c r="B81" s="42">
        <v>88.410000000000039</v>
      </c>
      <c r="C81" s="41">
        <v>88.38</v>
      </c>
      <c r="D81" s="41">
        <v>99.966067186969752</v>
      </c>
      <c r="E81" s="41">
        <f t="shared" ref="E81:E82" si="9">B81-C81</f>
        <v>3.0000000000043769E-2</v>
      </c>
    </row>
    <row r="82" spans="1:5" s="46" customFormat="1" x14ac:dyDescent="0.2">
      <c r="A82" s="40" t="s">
        <v>8</v>
      </c>
      <c r="B82" s="42">
        <v>206.30000000000018</v>
      </c>
      <c r="C82" s="41">
        <v>206.22</v>
      </c>
      <c r="D82" s="41">
        <v>99.961221522055169</v>
      </c>
      <c r="E82" s="41">
        <f t="shared" si="9"/>
        <v>8.0000000000183036E-2</v>
      </c>
    </row>
    <row r="83" spans="1:5" s="32" customFormat="1" ht="31.5" x14ac:dyDescent="0.2">
      <c r="A83" s="29" t="s">
        <v>39</v>
      </c>
      <c r="B83" s="30">
        <f>B84+B85</f>
        <v>539382.98499999999</v>
      </c>
      <c r="C83" s="30">
        <f>C84+C85</f>
        <v>467156.19792000006</v>
      </c>
      <c r="D83" s="31">
        <v>86.609368651107914</v>
      </c>
      <c r="E83" s="30">
        <f t="shared" ref="E83:E85" si="10">B83-C83</f>
        <v>72226.787079999922</v>
      </c>
    </row>
    <row r="84" spans="1:5" s="34" customFormat="1" x14ac:dyDescent="0.2">
      <c r="A84" s="24" t="s">
        <v>7</v>
      </c>
      <c r="B84" s="33">
        <f>B87+B89+B90+B91+B92</f>
        <v>522899.88500000001</v>
      </c>
      <c r="C84" s="33">
        <f>C87+C89+C90+C91+C92</f>
        <v>450673.18642000004</v>
      </c>
      <c r="D84" s="27">
        <v>86.187279696953851</v>
      </c>
      <c r="E84" s="33">
        <f t="shared" si="10"/>
        <v>72226.698579999967</v>
      </c>
    </row>
    <row r="85" spans="1:5" s="34" customFormat="1" x14ac:dyDescent="0.2">
      <c r="A85" s="24" t="s">
        <v>8</v>
      </c>
      <c r="B85" s="33">
        <f>B88</f>
        <v>16483.099999999999</v>
      </c>
      <c r="C85" s="33">
        <f>C88</f>
        <v>16483.011500000001</v>
      </c>
      <c r="D85" s="27">
        <v>99.999463086433991</v>
      </c>
      <c r="E85" s="33">
        <f t="shared" si="10"/>
        <v>8.849999999802094E-2</v>
      </c>
    </row>
    <row r="86" spans="1:5" ht="78.75" x14ac:dyDescent="0.2">
      <c r="A86" s="49" t="s">
        <v>40</v>
      </c>
      <c r="B86" s="42">
        <v>0</v>
      </c>
      <c r="C86" s="41"/>
      <c r="D86" s="41"/>
      <c r="E86" s="41">
        <v>0</v>
      </c>
    </row>
    <row r="87" spans="1:5" x14ac:dyDescent="0.2">
      <c r="A87" s="40" t="s">
        <v>7</v>
      </c>
      <c r="B87" s="42">
        <v>7064.1458499999999</v>
      </c>
      <c r="C87" s="41">
        <v>7064.1079300000001</v>
      </c>
      <c r="D87" s="41">
        <v>99.999463204741161</v>
      </c>
      <c r="E87" s="41">
        <f t="shared" ref="E87:E92" si="11">B87-C87</f>
        <v>3.7919999999758147E-2</v>
      </c>
    </row>
    <row r="88" spans="1:5" x14ac:dyDescent="0.2">
      <c r="A88" s="40" t="s">
        <v>8</v>
      </c>
      <c r="B88" s="42">
        <v>16483.099999999999</v>
      </c>
      <c r="C88" s="41">
        <v>16483.011500000001</v>
      </c>
      <c r="D88" s="41">
        <v>99.999463086433991</v>
      </c>
      <c r="E88" s="41">
        <f t="shared" si="11"/>
        <v>8.849999999802094E-2</v>
      </c>
    </row>
    <row r="89" spans="1:5" ht="78.75" x14ac:dyDescent="0.2">
      <c r="A89" s="49" t="s">
        <v>41</v>
      </c>
      <c r="B89" s="42">
        <v>42640.5</v>
      </c>
      <c r="C89" s="41">
        <v>27436.3315</v>
      </c>
      <c r="D89" s="41">
        <v>64.343362530927166</v>
      </c>
      <c r="E89" s="41">
        <f t="shared" si="11"/>
        <v>15204.1685</v>
      </c>
    </row>
    <row r="90" spans="1:5" ht="47.25" x14ac:dyDescent="0.2">
      <c r="A90" s="49" t="s">
        <v>42</v>
      </c>
      <c r="B90" s="42">
        <v>19540.5</v>
      </c>
      <c r="C90" s="41">
        <v>19043.077679999999</v>
      </c>
      <c r="D90" s="41">
        <v>97.454403316189442</v>
      </c>
      <c r="E90" s="41">
        <f t="shared" si="11"/>
        <v>497.42232000000149</v>
      </c>
    </row>
    <row r="91" spans="1:5" ht="47.25" x14ac:dyDescent="0.2">
      <c r="A91" s="49" t="s">
        <v>43</v>
      </c>
      <c r="B91" s="42">
        <v>437127.23914999998</v>
      </c>
      <c r="C91" s="41">
        <v>380603.22078000003</v>
      </c>
      <c r="D91" s="41">
        <v>87.069207016265636</v>
      </c>
      <c r="E91" s="41">
        <f t="shared" si="11"/>
        <v>56524.018369999947</v>
      </c>
    </row>
    <row r="92" spans="1:5" ht="47.25" x14ac:dyDescent="0.2">
      <c r="A92" s="49" t="s">
        <v>44</v>
      </c>
      <c r="B92" s="42">
        <v>16527.5</v>
      </c>
      <c r="C92" s="41">
        <v>16526.448529999998</v>
      </c>
      <c r="D92" s="41">
        <v>99.993638057782476</v>
      </c>
      <c r="E92" s="41">
        <f t="shared" si="11"/>
        <v>1.0514700000021548</v>
      </c>
    </row>
    <row r="93" spans="1:5" s="32" customFormat="1" ht="31.5" x14ac:dyDescent="0.2">
      <c r="A93" s="29" t="s">
        <v>45</v>
      </c>
      <c r="B93" s="30">
        <f>B94+B95</f>
        <v>11270.2</v>
      </c>
      <c r="C93" s="30">
        <f>C94+C95</f>
        <v>11268.78299</v>
      </c>
      <c r="D93" s="31">
        <v>99.987426931199082</v>
      </c>
      <c r="E93" s="30">
        <f t="shared" ref="E93:E95" si="12">B93-C93</f>
        <v>1.4170100000010279</v>
      </c>
    </row>
    <row r="94" spans="1:5" s="34" customFormat="1" x14ac:dyDescent="0.2">
      <c r="A94" s="24" t="s">
        <v>7</v>
      </c>
      <c r="B94" s="33">
        <f>B97+B100</f>
        <v>3381.1</v>
      </c>
      <c r="C94" s="33">
        <f>C97+C100</f>
        <v>3380.6347000000001</v>
      </c>
      <c r="D94" s="27">
        <v>99.986238206500843</v>
      </c>
      <c r="E94" s="33">
        <f t="shared" si="12"/>
        <v>0.46529999999984284</v>
      </c>
    </row>
    <row r="95" spans="1:5" s="34" customFormat="1" x14ac:dyDescent="0.2">
      <c r="A95" s="24" t="s">
        <v>8</v>
      </c>
      <c r="B95" s="33">
        <f>B98+B101</f>
        <v>7889.1</v>
      </c>
      <c r="C95" s="33">
        <f>C98+C101</f>
        <v>7888.1482899999992</v>
      </c>
      <c r="D95" s="27">
        <v>99.987936393251431</v>
      </c>
      <c r="E95" s="33">
        <f t="shared" si="12"/>
        <v>0.95171000000118511</v>
      </c>
    </row>
    <row r="96" spans="1:5" ht="110.25" x14ac:dyDescent="0.2">
      <c r="A96" s="49" t="s">
        <v>46</v>
      </c>
      <c r="B96" s="42">
        <v>0</v>
      </c>
      <c r="C96" s="36"/>
      <c r="D96" s="41"/>
      <c r="E96" s="41">
        <v>0</v>
      </c>
    </row>
    <row r="97" spans="1:5" s="46" customFormat="1" x14ac:dyDescent="0.2">
      <c r="A97" s="40" t="s">
        <v>7</v>
      </c>
      <c r="B97" s="42">
        <v>2183.4</v>
      </c>
      <c r="C97" s="41">
        <v>2183.3162200000002</v>
      </c>
      <c r="D97" s="41">
        <v>99.996162865256025</v>
      </c>
      <c r="E97" s="41">
        <f t="shared" ref="E97:E98" si="13">B97-C97</f>
        <v>8.3779999999933352E-2</v>
      </c>
    </row>
    <row r="98" spans="1:5" s="46" customFormat="1" x14ac:dyDescent="0.2">
      <c r="A98" s="40" t="s">
        <v>8</v>
      </c>
      <c r="B98" s="42">
        <v>5094.5</v>
      </c>
      <c r="C98" s="41">
        <v>5094.4044999999996</v>
      </c>
      <c r="D98" s="41">
        <v>99.998125429384615</v>
      </c>
      <c r="E98" s="41">
        <f t="shared" si="13"/>
        <v>9.5500000000356522E-2</v>
      </c>
    </row>
    <row r="99" spans="1:5" ht="78.75" x14ac:dyDescent="0.2">
      <c r="A99" s="49" t="s">
        <v>47</v>
      </c>
      <c r="B99" s="42">
        <v>0</v>
      </c>
      <c r="C99" s="36"/>
      <c r="D99" s="41"/>
      <c r="E99" s="41">
        <v>0</v>
      </c>
    </row>
    <row r="100" spans="1:5" s="46" customFormat="1" x14ac:dyDescent="0.2">
      <c r="A100" s="40" t="s">
        <v>7</v>
      </c>
      <c r="B100" s="42">
        <v>1197.6999999999998</v>
      </c>
      <c r="C100" s="41">
        <v>1197.3184799999999</v>
      </c>
      <c r="D100" s="41">
        <v>99.968145612423825</v>
      </c>
      <c r="E100" s="41">
        <f t="shared" ref="E100:E103" si="14">B100-C100</f>
        <v>0.38151999999990949</v>
      </c>
    </row>
    <row r="101" spans="1:5" s="46" customFormat="1" x14ac:dyDescent="0.2">
      <c r="A101" s="40" t="s">
        <v>8</v>
      </c>
      <c r="B101" s="42">
        <v>2794.6000000000004</v>
      </c>
      <c r="C101" s="41">
        <v>2793.74379</v>
      </c>
      <c r="D101" s="41">
        <v>99.969361983825934</v>
      </c>
      <c r="E101" s="41">
        <f t="shared" si="14"/>
        <v>0.85621000000037384</v>
      </c>
    </row>
    <row r="102" spans="1:5" s="32" customFormat="1" ht="31.5" x14ac:dyDescent="0.2">
      <c r="A102" s="29" t="s">
        <v>48</v>
      </c>
      <c r="B102" s="30">
        <f>B103+B104</f>
        <v>519743.63999999996</v>
      </c>
      <c r="C102" s="30">
        <f>C103+C104</f>
        <v>476025.25692000001</v>
      </c>
      <c r="D102" s="31">
        <v>91.588471755036778</v>
      </c>
      <c r="E102" s="30">
        <f t="shared" si="14"/>
        <v>43718.383079999941</v>
      </c>
    </row>
    <row r="103" spans="1:5" s="34" customFormat="1" x14ac:dyDescent="0.2">
      <c r="A103" s="24" t="s">
        <v>7</v>
      </c>
      <c r="B103" s="33">
        <f>B106+B109+B112+B114+B115+B116+B117+B118+B119</f>
        <v>440489.63999999996</v>
      </c>
      <c r="C103" s="33">
        <f>C106+C109+C112+C114+C115+C116+C117+C118+C119</f>
        <v>396771.25692000001</v>
      </c>
      <c r="D103" s="27">
        <v>90.075048511924152</v>
      </c>
      <c r="E103" s="44">
        <f t="shared" si="14"/>
        <v>43718.383079999941</v>
      </c>
    </row>
    <row r="104" spans="1:5" s="34" customFormat="1" x14ac:dyDescent="0.2">
      <c r="A104" s="24" t="s">
        <v>8</v>
      </c>
      <c r="B104" s="33">
        <f>B107+B110+B113</f>
        <v>79254</v>
      </c>
      <c r="C104" s="33">
        <f>C107+C110+C113</f>
        <v>79254</v>
      </c>
      <c r="D104" s="27">
        <v>100</v>
      </c>
      <c r="E104" s="33">
        <v>0</v>
      </c>
    </row>
    <row r="105" spans="1:5" ht="126" x14ac:dyDescent="0.2">
      <c r="A105" s="49" t="s">
        <v>49</v>
      </c>
      <c r="B105" s="42">
        <v>0</v>
      </c>
      <c r="C105" s="41"/>
      <c r="D105" s="41"/>
      <c r="E105" s="41">
        <v>0</v>
      </c>
    </row>
    <row r="106" spans="1:5" s="32" customFormat="1" ht="16.5" customHeight="1" x14ac:dyDescent="0.2">
      <c r="A106" s="40" t="s">
        <v>7</v>
      </c>
      <c r="B106" s="42">
        <v>45483.8</v>
      </c>
      <c r="C106" s="51">
        <v>45483.8</v>
      </c>
      <c r="D106" s="41">
        <v>100</v>
      </c>
      <c r="E106" s="41">
        <f t="shared" ref="E106:E107" si="15">B106-C106</f>
        <v>0</v>
      </c>
    </row>
    <row r="107" spans="1:5" s="32" customFormat="1" ht="16.5" customHeight="1" x14ac:dyDescent="0.2">
      <c r="A107" s="40" t="s">
        <v>8</v>
      </c>
      <c r="B107" s="42">
        <v>44674</v>
      </c>
      <c r="C107" s="51">
        <v>44674</v>
      </c>
      <c r="D107" s="41">
        <v>100</v>
      </c>
      <c r="E107" s="41">
        <f t="shared" si="15"/>
        <v>0</v>
      </c>
    </row>
    <row r="108" spans="1:5" s="32" customFormat="1" ht="51" customHeight="1" x14ac:dyDescent="0.2">
      <c r="A108" s="49" t="s">
        <v>50</v>
      </c>
      <c r="B108" s="42">
        <v>0</v>
      </c>
      <c r="C108" s="51"/>
      <c r="D108" s="41"/>
      <c r="E108" s="41">
        <v>0</v>
      </c>
    </row>
    <row r="109" spans="1:5" s="32" customFormat="1" x14ac:dyDescent="0.2">
      <c r="A109" s="40" t="s">
        <v>7</v>
      </c>
      <c r="B109" s="42">
        <v>12762.9</v>
      </c>
      <c r="C109" s="51">
        <v>12762.85714</v>
      </c>
      <c r="D109" s="41">
        <v>99.99966418290515</v>
      </c>
      <c r="E109" s="41">
        <f t="shared" ref="E109:E110" si="16">B109-C109</f>
        <v>4.2859999999564025E-2</v>
      </c>
    </row>
    <row r="110" spans="1:5" s="32" customFormat="1" x14ac:dyDescent="0.2">
      <c r="A110" s="40" t="s">
        <v>8</v>
      </c>
      <c r="B110" s="42">
        <v>29780</v>
      </c>
      <c r="C110" s="51">
        <v>29780</v>
      </c>
      <c r="D110" s="41">
        <v>100</v>
      </c>
      <c r="E110" s="41">
        <f t="shared" si="16"/>
        <v>0</v>
      </c>
    </row>
    <row r="111" spans="1:5" s="32" customFormat="1" ht="66.75" customHeight="1" x14ac:dyDescent="0.2">
      <c r="A111" s="49" t="s">
        <v>51</v>
      </c>
      <c r="B111" s="42">
        <v>0</v>
      </c>
      <c r="C111" s="51"/>
      <c r="D111" s="41"/>
      <c r="E111" s="41">
        <v>0</v>
      </c>
    </row>
    <row r="112" spans="1:5" s="32" customFormat="1" x14ac:dyDescent="0.2">
      <c r="A112" s="40" t="s">
        <v>7</v>
      </c>
      <c r="B112" s="42">
        <v>2057.1</v>
      </c>
      <c r="C112" s="51">
        <v>2057.1428599999999</v>
      </c>
      <c r="D112" s="41">
        <v>100.0020835156288</v>
      </c>
      <c r="E112" s="41">
        <f t="shared" ref="E112:E121" si="17">B112-C112</f>
        <v>-4.2860000000018772E-2</v>
      </c>
    </row>
    <row r="113" spans="1:5" s="32" customFormat="1" x14ac:dyDescent="0.2">
      <c r="A113" s="40" t="s">
        <v>8</v>
      </c>
      <c r="B113" s="42">
        <v>4800</v>
      </c>
      <c r="C113" s="51">
        <v>4800</v>
      </c>
      <c r="D113" s="41">
        <v>100</v>
      </c>
      <c r="E113" s="41">
        <f t="shared" si="17"/>
        <v>0</v>
      </c>
    </row>
    <row r="114" spans="1:5" ht="47.25" x14ac:dyDescent="0.2">
      <c r="A114" s="49" t="s">
        <v>52</v>
      </c>
      <c r="B114" s="42">
        <v>120000</v>
      </c>
      <c r="C114" s="51">
        <v>100886.95822</v>
      </c>
      <c r="D114" s="41">
        <v>84.072465183333335</v>
      </c>
      <c r="E114" s="41">
        <f t="shared" si="17"/>
        <v>19113.04178</v>
      </c>
    </row>
    <row r="115" spans="1:5" ht="63" x14ac:dyDescent="0.2">
      <c r="A115" s="49" t="s">
        <v>53</v>
      </c>
      <c r="B115" s="42">
        <v>76914</v>
      </c>
      <c r="C115" s="51">
        <v>76864</v>
      </c>
      <c r="D115" s="41">
        <v>99.934992329094825</v>
      </c>
      <c r="E115" s="41">
        <f t="shared" si="17"/>
        <v>50</v>
      </c>
    </row>
    <row r="116" spans="1:5" ht="110.25" x14ac:dyDescent="0.2">
      <c r="A116" s="49" t="s">
        <v>54</v>
      </c>
      <c r="B116" s="42">
        <v>12100</v>
      </c>
      <c r="C116" s="41">
        <v>12100</v>
      </c>
      <c r="D116" s="41">
        <v>100</v>
      </c>
      <c r="E116" s="41">
        <f t="shared" si="17"/>
        <v>0</v>
      </c>
    </row>
    <row r="117" spans="1:5" ht="47.25" x14ac:dyDescent="0.2">
      <c r="A117" s="49" t="s">
        <v>55</v>
      </c>
      <c r="B117" s="42">
        <v>155408.63999999998</v>
      </c>
      <c r="C117" s="41">
        <v>140121.98869999999</v>
      </c>
      <c r="D117" s="41">
        <v>90.163576941410724</v>
      </c>
      <c r="E117" s="41">
        <f t="shared" si="17"/>
        <v>15286.651299999998</v>
      </c>
    </row>
    <row r="118" spans="1:5" ht="63" x14ac:dyDescent="0.2">
      <c r="A118" s="49" t="s">
        <v>56</v>
      </c>
      <c r="B118" s="42">
        <v>9000</v>
      </c>
      <c r="C118" s="41">
        <v>0</v>
      </c>
      <c r="D118" s="41">
        <v>0</v>
      </c>
      <c r="E118" s="41">
        <f t="shared" si="17"/>
        <v>9000</v>
      </c>
    </row>
    <row r="119" spans="1:5" ht="126" x14ac:dyDescent="0.2">
      <c r="A119" s="49" t="s">
        <v>57</v>
      </c>
      <c r="B119" s="42">
        <v>6763.2</v>
      </c>
      <c r="C119" s="41">
        <v>6494.51</v>
      </c>
      <c r="D119" s="41">
        <v>96.02717648450438</v>
      </c>
      <c r="E119" s="41">
        <f t="shared" si="17"/>
        <v>268.6899999999996</v>
      </c>
    </row>
    <row r="120" spans="1:5" s="32" customFormat="1" ht="31.5" x14ac:dyDescent="0.2">
      <c r="A120" s="29" t="s">
        <v>58</v>
      </c>
      <c r="B120" s="30">
        <f>B121+B122</f>
        <v>635456.4</v>
      </c>
      <c r="C120" s="30">
        <f>C121+C122</f>
        <v>574250.20979999995</v>
      </c>
      <c r="D120" s="31">
        <f>C120/B120*100</f>
        <v>90.368152685219613</v>
      </c>
      <c r="E120" s="30">
        <f t="shared" si="17"/>
        <v>61206.19020000007</v>
      </c>
    </row>
    <row r="121" spans="1:5" s="34" customFormat="1" x14ac:dyDescent="0.2">
      <c r="A121" s="24" t="s">
        <v>7</v>
      </c>
      <c r="B121" s="33">
        <f>B124+B126+B127+B128+B129+B130+B131+B132+B133</f>
        <v>623552.5</v>
      </c>
      <c r="C121" s="33">
        <f>C124+C126+C127+C128+C129+C130+C131+C132+C133</f>
        <v>562346.30979999993</v>
      </c>
      <c r="D121" s="27">
        <f t="shared" ref="D121:D122" si="18">C121/B121*100</f>
        <v>90.18427635203129</v>
      </c>
      <c r="E121" s="44">
        <f t="shared" si="17"/>
        <v>61206.19020000007</v>
      </c>
    </row>
    <row r="122" spans="1:5" s="34" customFormat="1" x14ac:dyDescent="0.2">
      <c r="A122" s="24" t="s">
        <v>8</v>
      </c>
      <c r="B122" s="33">
        <f>B125</f>
        <v>11903.9</v>
      </c>
      <c r="C122" s="33">
        <f>C125</f>
        <v>11903.9</v>
      </c>
      <c r="D122" s="27">
        <f t="shared" si="18"/>
        <v>100</v>
      </c>
      <c r="E122" s="33">
        <v>0</v>
      </c>
    </row>
    <row r="123" spans="1:5" ht="31.5" x14ac:dyDescent="0.2">
      <c r="A123" s="49" t="s">
        <v>59</v>
      </c>
      <c r="B123" s="42">
        <v>0</v>
      </c>
      <c r="C123" s="41"/>
      <c r="D123" s="41"/>
      <c r="E123" s="41">
        <v>0</v>
      </c>
    </row>
    <row r="124" spans="1:5" s="32" customFormat="1" x14ac:dyDescent="0.2">
      <c r="A124" s="40" t="s">
        <v>7</v>
      </c>
      <c r="B124" s="42">
        <v>4378.1000000000004</v>
      </c>
      <c r="C124" s="41">
        <v>4378.1000000000004</v>
      </c>
      <c r="D124" s="41">
        <v>100</v>
      </c>
      <c r="E124" s="41">
        <f t="shared" ref="E124:E133" si="19">B124-C124</f>
        <v>0</v>
      </c>
    </row>
    <row r="125" spans="1:5" s="32" customFormat="1" x14ac:dyDescent="0.2">
      <c r="A125" s="40" t="s">
        <v>8</v>
      </c>
      <c r="B125" s="42">
        <v>11903.9</v>
      </c>
      <c r="C125" s="41">
        <v>11903.9</v>
      </c>
      <c r="D125" s="41">
        <v>100</v>
      </c>
      <c r="E125" s="41">
        <f t="shared" si="19"/>
        <v>0</v>
      </c>
    </row>
    <row r="126" spans="1:5" ht="78.75" x14ac:dyDescent="0.2">
      <c r="A126" s="49" t="s">
        <v>60</v>
      </c>
      <c r="B126" s="42">
        <v>136157.99999999997</v>
      </c>
      <c r="C126" s="41">
        <v>106287.4</v>
      </c>
      <c r="D126" s="41">
        <v>78.061810543633143</v>
      </c>
      <c r="E126" s="41">
        <f t="shared" si="19"/>
        <v>29870.599999999977</v>
      </c>
    </row>
    <row r="127" spans="1:5" ht="110.25" x14ac:dyDescent="0.2">
      <c r="A127" s="49" t="s">
        <v>61</v>
      </c>
      <c r="B127" s="42">
        <v>50679.7</v>
      </c>
      <c r="C127" s="41">
        <v>24718.913420000001</v>
      </c>
      <c r="D127" s="41">
        <v>48.774782447409912</v>
      </c>
      <c r="E127" s="41">
        <f t="shared" si="19"/>
        <v>25960.786579999996</v>
      </c>
    </row>
    <row r="128" spans="1:5" ht="157.5" x14ac:dyDescent="0.2">
      <c r="A128" s="49" t="s">
        <v>62</v>
      </c>
      <c r="B128" s="42">
        <v>12238.7</v>
      </c>
      <c r="C128" s="42">
        <v>12238.6572</v>
      </c>
      <c r="D128" s="41">
        <v>99.999650289654937</v>
      </c>
      <c r="E128" s="41">
        <f t="shared" si="19"/>
        <v>4.2800000001079752E-2</v>
      </c>
    </row>
    <row r="129" spans="1:5" ht="126" x14ac:dyDescent="0.2">
      <c r="A129" s="49" t="s">
        <v>63</v>
      </c>
      <c r="B129" s="42">
        <v>154.6</v>
      </c>
      <c r="C129" s="41">
        <v>154.57</v>
      </c>
      <c r="D129" s="41">
        <v>99.980595084087966</v>
      </c>
      <c r="E129" s="41">
        <f t="shared" si="19"/>
        <v>3.0000000000001137E-2</v>
      </c>
    </row>
    <row r="130" spans="1:5" ht="78.75" x14ac:dyDescent="0.2">
      <c r="A130" s="49" t="s">
        <v>64</v>
      </c>
      <c r="B130" s="42">
        <v>57855.5</v>
      </c>
      <c r="C130" s="41">
        <v>57855.470399999998</v>
      </c>
      <c r="D130" s="41">
        <v>99.999948838053427</v>
      </c>
      <c r="E130" s="41">
        <f t="shared" si="19"/>
        <v>2.9600000001664739E-2</v>
      </c>
    </row>
    <row r="131" spans="1:5" ht="33" customHeight="1" x14ac:dyDescent="0.2">
      <c r="A131" s="49" t="s">
        <v>65</v>
      </c>
      <c r="B131" s="42">
        <v>160000</v>
      </c>
      <c r="C131" s="41">
        <v>155130</v>
      </c>
      <c r="D131" s="41">
        <v>97.5</v>
      </c>
      <c r="E131" s="41">
        <f t="shared" si="19"/>
        <v>4870</v>
      </c>
    </row>
    <row r="132" spans="1:5" ht="81" customHeight="1" x14ac:dyDescent="0.2">
      <c r="A132" s="49" t="s">
        <v>66</v>
      </c>
      <c r="B132" s="42">
        <v>126592.9</v>
      </c>
      <c r="C132" s="41">
        <v>126088.19877999999</v>
      </c>
      <c r="D132" s="41">
        <v>99.601319489481625</v>
      </c>
      <c r="E132" s="41">
        <f t="shared" si="19"/>
        <v>504.70122000000265</v>
      </c>
    </row>
    <row r="133" spans="1:5" ht="52.5" customHeight="1" x14ac:dyDescent="0.2">
      <c r="A133" s="49" t="s">
        <v>67</v>
      </c>
      <c r="B133" s="42">
        <v>75495</v>
      </c>
      <c r="C133" s="41">
        <v>75495</v>
      </c>
      <c r="D133" s="41">
        <v>100</v>
      </c>
      <c r="E133" s="41">
        <f t="shared" si="19"/>
        <v>0</v>
      </c>
    </row>
    <row r="134" spans="1:5" s="32" customFormat="1" ht="23.25" customHeight="1" x14ac:dyDescent="0.2">
      <c r="A134" s="29" t="s">
        <v>68</v>
      </c>
      <c r="B134" s="30">
        <f>B135</f>
        <v>104662.2</v>
      </c>
      <c r="C134" s="30">
        <f>C135</f>
        <v>94121.285400000008</v>
      </c>
      <c r="D134" s="31">
        <f>C134/B134*100</f>
        <v>89.928632686872632</v>
      </c>
      <c r="E134" s="30">
        <f t="shared" ref="E134:E141" si="20">B134-C134</f>
        <v>10540.914599999989</v>
      </c>
    </row>
    <row r="135" spans="1:5" s="34" customFormat="1" x14ac:dyDescent="0.2">
      <c r="A135" s="52" t="s">
        <v>7</v>
      </c>
      <c r="B135" s="33">
        <f>B136+B137+B138+B139</f>
        <v>104662.2</v>
      </c>
      <c r="C135" s="33">
        <f>C136+C137+C138+C139</f>
        <v>94121.285400000008</v>
      </c>
      <c r="D135" s="27">
        <f>C135/B135*100</f>
        <v>89.928632686872632</v>
      </c>
      <c r="E135" s="44">
        <f t="shared" si="20"/>
        <v>10540.914599999989</v>
      </c>
    </row>
    <row r="136" spans="1:5" ht="78.75" x14ac:dyDescent="0.2">
      <c r="A136" s="49" t="s">
        <v>69</v>
      </c>
      <c r="B136" s="42">
        <v>5000</v>
      </c>
      <c r="C136" s="41">
        <v>3676.2201700000001</v>
      </c>
      <c r="D136" s="41">
        <v>73.524403400000011</v>
      </c>
      <c r="E136" s="41">
        <f t="shared" si="20"/>
        <v>1323.7798299999999</v>
      </c>
    </row>
    <row r="137" spans="1:5" ht="128.25" customHeight="1" x14ac:dyDescent="0.2">
      <c r="A137" s="49" t="s">
        <v>70</v>
      </c>
      <c r="B137" s="42">
        <v>10000</v>
      </c>
      <c r="C137" s="41">
        <v>7616.55</v>
      </c>
      <c r="D137" s="41">
        <v>76.165499999999994</v>
      </c>
      <c r="E137" s="41">
        <f t="shared" si="20"/>
        <v>2383.4499999999998</v>
      </c>
    </row>
    <row r="138" spans="1:5" ht="47.25" x14ac:dyDescent="0.2">
      <c r="A138" s="49" t="s">
        <v>71</v>
      </c>
      <c r="B138" s="42">
        <v>66000</v>
      </c>
      <c r="C138" s="41">
        <v>62365.574500000002</v>
      </c>
      <c r="D138" s="41">
        <v>94.493294696969699</v>
      </c>
      <c r="E138" s="41">
        <f t="shared" si="20"/>
        <v>3634.4254999999976</v>
      </c>
    </row>
    <row r="139" spans="1:5" ht="126" x14ac:dyDescent="0.2">
      <c r="A139" s="49" t="s">
        <v>72</v>
      </c>
      <c r="B139" s="42">
        <v>23662.2</v>
      </c>
      <c r="C139" s="41">
        <v>20462.940729999998</v>
      </c>
      <c r="D139" s="41">
        <v>86.479451318981333</v>
      </c>
      <c r="E139" s="41">
        <f t="shared" si="20"/>
        <v>3199.2592700000023</v>
      </c>
    </row>
    <row r="140" spans="1:5" s="32" customFormat="1" ht="31.5" x14ac:dyDescent="0.2">
      <c r="A140" s="29" t="s">
        <v>73</v>
      </c>
      <c r="B140" s="43">
        <v>3346118.5999999996</v>
      </c>
      <c r="C140" s="30">
        <f>C141</f>
        <v>3298941.5330099994</v>
      </c>
      <c r="D140" s="31">
        <v>98.590095790687144</v>
      </c>
      <c r="E140" s="30">
        <f t="shared" si="20"/>
        <v>47177.066990000196</v>
      </c>
    </row>
    <row r="141" spans="1:5" s="34" customFormat="1" x14ac:dyDescent="0.2">
      <c r="A141" s="52" t="s">
        <v>7</v>
      </c>
      <c r="B141" s="44">
        <v>3346118.5999999996</v>
      </c>
      <c r="C141" s="33">
        <f>C142+C143+C144+C145+C146+C147+C148+C149+C150+C151+C152+C153+C154</f>
        <v>3298941.5330099994</v>
      </c>
      <c r="D141" s="27">
        <v>98.590095790687144</v>
      </c>
      <c r="E141" s="54">
        <f t="shared" si="20"/>
        <v>47177.066990000196</v>
      </c>
    </row>
    <row r="142" spans="1:5" ht="32.25" customHeight="1" x14ac:dyDescent="0.2">
      <c r="A142" s="49" t="s">
        <v>74</v>
      </c>
      <c r="B142" s="42">
        <v>317400.90000000002</v>
      </c>
      <c r="C142" s="41">
        <v>317136.77600000001</v>
      </c>
      <c r="D142" s="41">
        <v>99.916785365132867</v>
      </c>
      <c r="E142" s="41">
        <f t="shared" ref="E142:E145" si="21">B142-C142</f>
        <v>264.12400000001071</v>
      </c>
    </row>
    <row r="143" spans="1:5" ht="47.25" x14ac:dyDescent="0.2">
      <c r="A143" s="49" t="s">
        <v>75</v>
      </c>
      <c r="B143" s="42">
        <v>102955.6</v>
      </c>
      <c r="C143" s="41">
        <v>102463.95792</v>
      </c>
      <c r="D143" s="41">
        <v>99.522471745101768</v>
      </c>
      <c r="E143" s="41">
        <f t="shared" si="21"/>
        <v>491.64208000000508</v>
      </c>
    </row>
    <row r="144" spans="1:5" ht="47.25" customHeight="1" x14ac:dyDescent="0.2">
      <c r="A144" s="49" t="s">
        <v>76</v>
      </c>
      <c r="B144" s="42">
        <v>174076</v>
      </c>
      <c r="C144" s="41">
        <v>173670.86244</v>
      </c>
      <c r="D144" s="41">
        <v>99.767263976653879</v>
      </c>
      <c r="E144" s="41">
        <f t="shared" si="21"/>
        <v>405.13756000000285</v>
      </c>
    </row>
    <row r="145" spans="1:5" ht="31.5" x14ac:dyDescent="0.2">
      <c r="A145" s="49" t="s">
        <v>77</v>
      </c>
      <c r="B145" s="42">
        <v>46066.2</v>
      </c>
      <c r="C145" s="41">
        <v>45711.814789999997</v>
      </c>
      <c r="D145" s="41">
        <v>99.230704486152533</v>
      </c>
      <c r="E145" s="41">
        <f t="shared" si="21"/>
        <v>354.38521000000037</v>
      </c>
    </row>
    <row r="146" spans="1:5" ht="31.5" x14ac:dyDescent="0.2">
      <c r="A146" s="49" t="s">
        <v>78</v>
      </c>
      <c r="B146" s="42">
        <v>1729416.7</v>
      </c>
      <c r="C146" s="41">
        <v>1725866.7973100001</v>
      </c>
      <c r="D146" s="41">
        <v>99.794734103700975</v>
      </c>
      <c r="E146" s="41">
        <f>B146-C146</f>
        <v>3549.9026899999008</v>
      </c>
    </row>
    <row r="147" spans="1:5" ht="47.25" x14ac:dyDescent="0.2">
      <c r="A147" s="49" t="s">
        <v>79</v>
      </c>
      <c r="B147" s="42">
        <v>416550.7</v>
      </c>
      <c r="C147" s="41">
        <v>393858.35048000002</v>
      </c>
      <c r="D147" s="41">
        <v>94.55231991687927</v>
      </c>
      <c r="E147" s="41">
        <f>B147-C147</f>
        <v>22692.349519999989</v>
      </c>
    </row>
    <row r="148" spans="1:5" ht="47.25" x14ac:dyDescent="0.2">
      <c r="A148" s="49" t="s">
        <v>80</v>
      </c>
      <c r="B148" s="42">
        <v>1139.4000000000001</v>
      </c>
      <c r="C148" s="41">
        <v>1064.2609199999999</v>
      </c>
      <c r="D148" s="41">
        <v>93.405381779884138</v>
      </c>
      <c r="E148" s="41">
        <f>B148-C148</f>
        <v>75.139080000000149</v>
      </c>
    </row>
    <row r="149" spans="1:5" ht="48.75" customHeight="1" x14ac:dyDescent="0.2">
      <c r="A149" s="49" t="s">
        <v>81</v>
      </c>
      <c r="B149" s="42">
        <v>87938.3</v>
      </c>
      <c r="C149" s="41">
        <v>84154.255149999997</v>
      </c>
      <c r="D149" s="41">
        <v>95.69693199663854</v>
      </c>
      <c r="E149" s="41">
        <f t="shared" ref="E149:E154" si="22">B149-C149</f>
        <v>3784.0448500000057</v>
      </c>
    </row>
    <row r="150" spans="1:5" ht="80.25" customHeight="1" x14ac:dyDescent="0.2">
      <c r="A150" s="49" t="s">
        <v>82</v>
      </c>
      <c r="B150" s="42">
        <v>4436.3</v>
      </c>
      <c r="C150" s="41">
        <v>4069.0983200000001</v>
      </c>
      <c r="D150" s="41">
        <v>91.7227942204089</v>
      </c>
      <c r="E150" s="41">
        <f t="shared" si="22"/>
        <v>367.20168000000012</v>
      </c>
    </row>
    <row r="151" spans="1:5" ht="47.25" x14ac:dyDescent="0.2">
      <c r="A151" s="49" t="s">
        <v>83</v>
      </c>
      <c r="B151" s="42">
        <v>105.29999999999995</v>
      </c>
      <c r="C151" s="41">
        <v>105.3</v>
      </c>
      <c r="D151" s="41">
        <v>100.00000000000004</v>
      </c>
      <c r="E151" s="41">
        <f t="shared" si="22"/>
        <v>0</v>
      </c>
    </row>
    <row r="152" spans="1:5" ht="80.25" customHeight="1" x14ac:dyDescent="0.2">
      <c r="A152" s="49" t="s">
        <v>84</v>
      </c>
      <c r="B152" s="42">
        <v>222199.2</v>
      </c>
      <c r="C152" s="41">
        <v>207124.20368000001</v>
      </c>
      <c r="D152" s="41">
        <v>93.215548786854313</v>
      </c>
      <c r="E152" s="41">
        <f t="shared" si="22"/>
        <v>15074.996320000006</v>
      </c>
    </row>
    <row r="153" spans="1:5" ht="47.25" x14ac:dyDescent="0.2">
      <c r="A153" s="49" t="s">
        <v>85</v>
      </c>
      <c r="B153" s="42">
        <v>1771.6000000000001</v>
      </c>
      <c r="C153" s="41">
        <v>1653.4559999999999</v>
      </c>
      <c r="D153" s="41">
        <v>93.331226010386075</v>
      </c>
      <c r="E153" s="41">
        <f t="shared" si="22"/>
        <v>118.14400000000023</v>
      </c>
    </row>
    <row r="154" spans="1:5" ht="66.75" customHeight="1" x14ac:dyDescent="0.2">
      <c r="A154" s="53" t="s">
        <v>86</v>
      </c>
      <c r="B154" s="42">
        <v>242062.4</v>
      </c>
      <c r="C154" s="41">
        <v>242062.4</v>
      </c>
      <c r="D154" s="41">
        <v>100</v>
      </c>
      <c r="E154" s="41">
        <f t="shared" si="22"/>
        <v>0</v>
      </c>
    </row>
  </sheetData>
  <autoFilter ref="A8:G154"/>
  <mergeCells count="7">
    <mergeCell ref="A1:E1"/>
    <mergeCell ref="A2:E2"/>
    <mergeCell ref="A3:E3"/>
    <mergeCell ref="A5:A6"/>
    <mergeCell ref="B5:B6"/>
    <mergeCell ref="C5:D5"/>
    <mergeCell ref="E5:E6"/>
  </mergeCells>
  <printOptions horizontalCentered="1"/>
  <pageMargins left="3.937007874015748E-2" right="3.937007874015748E-2" top="0.23622047244094491" bottom="0.23622047244094491" header="0.31496062992125984" footer="0.11811023622047245"/>
  <pageSetup paperSize="9" scale="73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край</vt:lpstr>
      <vt:lpstr>край!Заголовки_для_печати</vt:lpstr>
      <vt:lpstr>край!Область_печати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В. Вильнер</dc:creator>
  <cp:lastModifiedBy>Ольга В. Вильнер</cp:lastModifiedBy>
  <dcterms:created xsi:type="dcterms:W3CDTF">2026-02-04T04:47:48Z</dcterms:created>
  <dcterms:modified xsi:type="dcterms:W3CDTF">2026-02-09T07:05:11Z</dcterms:modified>
</cp:coreProperties>
</file>